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F:\03.3 UFRWM\02 UFRWM\08 Fragenlisten\Persönlicher Verkauf\"/>
    </mc:Choice>
  </mc:AlternateContent>
  <bookViews>
    <workbookView xWindow="0" yWindow="0" windowWidth="23040" windowHeight="9264" firstSheet="1" activeTab="1"/>
  </bookViews>
  <sheets>
    <sheet name="Antworten" sheetId="6" state="hidden" r:id="rId1"/>
    <sheet name="Fragenliste" sheetId="7" r:id="rId2"/>
  </sheets>
  <definedNames>
    <definedName name="Ankreuzen">Antworten!$E$159:$E$160</definedName>
    <definedName name="AntwortenA">Antworten!$B$7:$B$30</definedName>
    <definedName name="AntwortenB">Antworten!$B$36:$B$53</definedName>
    <definedName name="AntwortenC">Antworten!$B$59:$B$79</definedName>
    <definedName name="AntwortenD">Antworten!$B$85:$B$108</definedName>
    <definedName name="AntwortenE">Antworten!$B$114:$B$129</definedName>
    <definedName name="AntwortenF">Antworten!$B$135:$B$149</definedName>
    <definedName name="AntwortenG">Antworten!$B$155:$B$169</definedName>
    <definedName name="AWA">Antworten!$D$7:$F$32</definedName>
    <definedName name="AWANr">Antworten!$D$7:$D$32</definedName>
    <definedName name="AWB">Antworten!$D$35:$F$52</definedName>
    <definedName name="AWBNr">Antworten!$D$35:$D$52</definedName>
    <definedName name="AWC">Antworten!$D$55:$F$75</definedName>
    <definedName name="AWCNr">Antworten!$D$55:$D$75</definedName>
    <definedName name="AWD">Antworten!$D$78:$F$101</definedName>
    <definedName name="AWDNr">Antworten!$D$78:$D$101</definedName>
    <definedName name="AWE">Antworten!$D$104:$F$119</definedName>
    <definedName name="AWENr">Antworten!$D$104:$D$119</definedName>
    <definedName name="AWF">Antworten!$D$122:$F$139</definedName>
    <definedName name="AWFNr">Antworten!$D$122:$D$139</definedName>
    <definedName name="AWG">Antworten!$D$142:$F$156</definedName>
    <definedName name="AWGNr">Antworten!$D$142:$D$156</definedName>
    <definedName name="_xlnm.Print_Area" localSheetId="0">Antworten!$B$171:$B$277</definedName>
    <definedName name="_xlnm.Print_Area" localSheetId="1">Fragenliste!$A$2:$H$279</definedName>
  </definedNames>
  <calcPr calcId="162913"/>
</workbook>
</file>

<file path=xl/calcChain.xml><?xml version="1.0" encoding="utf-8"?>
<calcChain xmlns="http://schemas.openxmlformats.org/spreadsheetml/2006/main">
  <c r="J354" i="7" l="1"/>
  <c r="J352" i="7"/>
  <c r="J350" i="7"/>
  <c r="J348" i="7"/>
  <c r="J346" i="7"/>
  <c r="O345" i="7"/>
  <c r="N345" i="7"/>
  <c r="J343" i="7"/>
  <c r="J341" i="7"/>
  <c r="J339" i="7"/>
  <c r="J337" i="7"/>
  <c r="J335" i="7"/>
  <c r="O334" i="7"/>
  <c r="N334" i="7"/>
  <c r="N323" i="7"/>
  <c r="N312" i="7"/>
  <c r="N303" i="7"/>
  <c r="N294" i="7"/>
  <c r="N287" i="7"/>
  <c r="N280" i="7"/>
  <c r="O323" i="7"/>
  <c r="J332" i="7"/>
  <c r="J330" i="7"/>
  <c r="J328" i="7"/>
  <c r="J326" i="7"/>
  <c r="J324" i="7"/>
  <c r="B151" i="6"/>
  <c r="B152" i="6"/>
  <c r="A155" i="6"/>
  <c r="A156" i="6" s="1"/>
  <c r="J319" i="7"/>
  <c r="J317" i="7"/>
  <c r="J315" i="7"/>
  <c r="O314" i="7"/>
  <c r="J313" i="7"/>
  <c r="O312" i="7"/>
  <c r="O305" i="7"/>
  <c r="O296" i="7"/>
  <c r="J310" i="7"/>
  <c r="J308" i="7"/>
  <c r="J306" i="7"/>
  <c r="J304" i="7"/>
  <c r="O303" i="7"/>
  <c r="J295" i="7"/>
  <c r="J9" i="7"/>
  <c r="J361" i="7" s="1"/>
  <c r="J297" i="7"/>
  <c r="J301" i="7"/>
  <c r="J299" i="7"/>
  <c r="J288" i="7"/>
  <c r="O294" i="7"/>
  <c r="B131" i="6"/>
  <c r="B132" i="6"/>
  <c r="A135" i="6"/>
  <c r="B135" i="6" s="1"/>
  <c r="B3" i="6"/>
  <c r="B4" i="6"/>
  <c r="A7" i="6"/>
  <c r="A8" i="6" s="1"/>
  <c r="O287" i="7"/>
  <c r="O280" i="7"/>
  <c r="J292" i="7"/>
  <c r="J290" i="7"/>
  <c r="J285" i="7"/>
  <c r="J283" i="7"/>
  <c r="J281" i="7"/>
  <c r="B32" i="6"/>
  <c r="B33" i="6"/>
  <c r="A36" i="6"/>
  <c r="A37" i="6" s="1"/>
  <c r="B37" i="6" s="1"/>
  <c r="B110" i="6"/>
  <c r="B111" i="6"/>
  <c r="A114" i="6"/>
  <c r="B114" i="6" s="1"/>
  <c r="J31" i="7"/>
  <c r="J27" i="7"/>
  <c r="J117" i="7"/>
  <c r="J58" i="7"/>
  <c r="J60" i="7"/>
  <c r="J62" i="7"/>
  <c r="J64" i="7"/>
  <c r="W86" i="7"/>
  <c r="Y86" i="7"/>
  <c r="W67" i="7"/>
  <c r="J73" i="7"/>
  <c r="Y67" i="7"/>
  <c r="AA67" i="7"/>
  <c r="AC67" i="7"/>
  <c r="W69" i="7"/>
  <c r="Y69" i="7"/>
  <c r="AA69" i="7"/>
  <c r="AC69" i="7"/>
  <c r="W71" i="7"/>
  <c r="Y71" i="7"/>
  <c r="AA71" i="7"/>
  <c r="AC71" i="7"/>
  <c r="J23" i="7"/>
  <c r="J11" i="7"/>
  <c r="J13" i="7"/>
  <c r="J15" i="7"/>
  <c r="J17" i="7"/>
  <c r="J19" i="7"/>
  <c r="J21" i="7"/>
  <c r="J29" i="7"/>
  <c r="J33" i="7"/>
  <c r="J35" i="7"/>
  <c r="J37" i="7"/>
  <c r="J40" i="7"/>
  <c r="J42" i="7"/>
  <c r="J44" i="7"/>
  <c r="J46" i="7"/>
  <c r="J48" i="7"/>
  <c r="J50" i="7"/>
  <c r="J53" i="7"/>
  <c r="J55" i="7"/>
  <c r="W76" i="7"/>
  <c r="J86" i="7"/>
  <c r="Y76" i="7"/>
  <c r="W78" i="7"/>
  <c r="Y78" i="7"/>
  <c r="L86" i="7"/>
  <c r="W80" i="7"/>
  <c r="Y80" i="7"/>
  <c r="W82" i="7"/>
  <c r="Y82" i="7"/>
  <c r="W84" i="7"/>
  <c r="Y84" i="7"/>
  <c r="W73" i="7"/>
  <c r="Y73" i="7"/>
  <c r="AA73" i="7"/>
  <c r="AC73" i="7"/>
  <c r="J89" i="7"/>
  <c r="J91" i="7"/>
  <c r="J93" i="7"/>
  <c r="J95" i="7"/>
  <c r="J99" i="7"/>
  <c r="J101" i="7"/>
  <c r="J103" i="7"/>
  <c r="J105" i="7"/>
  <c r="J107" i="7"/>
  <c r="J111" i="7"/>
  <c r="J113" i="7"/>
  <c r="J115" i="7"/>
  <c r="J120" i="7"/>
  <c r="J122" i="7"/>
  <c r="J124" i="7"/>
  <c r="J126" i="7"/>
  <c r="J128" i="7"/>
  <c r="W131" i="7"/>
  <c r="Y131" i="7"/>
  <c r="AA131" i="7"/>
  <c r="AC131" i="7"/>
  <c r="W133" i="7"/>
  <c r="Y133" i="7"/>
  <c r="AA133" i="7"/>
  <c r="AC133" i="7"/>
  <c r="W135" i="7"/>
  <c r="Y135" i="7"/>
  <c r="AA135" i="7"/>
  <c r="AC135" i="7"/>
  <c r="W137" i="7"/>
  <c r="Y137" i="7"/>
  <c r="AA137" i="7"/>
  <c r="AC137" i="7"/>
  <c r="W139" i="7"/>
  <c r="Y139" i="7"/>
  <c r="AA139" i="7"/>
  <c r="AC139" i="7"/>
  <c r="W141" i="7"/>
  <c r="Y141" i="7"/>
  <c r="AA141" i="7"/>
  <c r="AC141" i="7"/>
  <c r="J144" i="7"/>
  <c r="J146" i="7"/>
  <c r="J149" i="7"/>
  <c r="J151" i="7"/>
  <c r="J153" i="7"/>
  <c r="J155" i="7"/>
  <c r="J157" i="7"/>
  <c r="J159" i="7"/>
  <c r="J162" i="7"/>
  <c r="J164" i="7"/>
  <c r="J166" i="7"/>
  <c r="J168" i="7"/>
  <c r="J170" i="7"/>
  <c r="J174" i="7"/>
  <c r="J176" i="7"/>
  <c r="J178" i="7"/>
  <c r="J180" i="7"/>
  <c r="J184" i="7"/>
  <c r="J186" i="7"/>
  <c r="J188" i="7"/>
  <c r="J190" i="7"/>
  <c r="J194" i="7"/>
  <c r="J196" i="7"/>
  <c r="J198" i="7"/>
  <c r="J200" i="7"/>
  <c r="J202" i="7"/>
  <c r="J204" i="7"/>
  <c r="J206" i="7"/>
  <c r="J208" i="7"/>
  <c r="J212" i="7"/>
  <c r="J214" i="7"/>
  <c r="J216" i="7"/>
  <c r="J218" i="7"/>
  <c r="J220" i="7"/>
  <c r="J222" i="7"/>
  <c r="J224" i="7"/>
  <c r="J226" i="7"/>
  <c r="J229" i="7"/>
  <c r="J231" i="7"/>
  <c r="J233" i="7"/>
  <c r="J235" i="7"/>
  <c r="J237" i="7"/>
  <c r="J239" i="7"/>
  <c r="J241" i="7"/>
  <c r="J243" i="7"/>
  <c r="J246" i="7"/>
  <c r="J248" i="7"/>
  <c r="J250" i="7"/>
  <c r="J252" i="7"/>
  <c r="J254" i="7"/>
  <c r="J256" i="7"/>
  <c r="J259" i="7"/>
  <c r="J261" i="7"/>
  <c r="J263" i="7"/>
  <c r="J265" i="7"/>
  <c r="J267" i="7"/>
  <c r="J270" i="7"/>
  <c r="J272" i="7"/>
  <c r="J274" i="7"/>
  <c r="J276" i="7"/>
  <c r="J278" i="7"/>
  <c r="B55" i="6"/>
  <c r="B56" i="6"/>
  <c r="A59" i="6"/>
  <c r="A60" i="6" s="1"/>
  <c r="B81" i="6"/>
  <c r="B82" i="6"/>
  <c r="A85" i="6"/>
  <c r="B85" i="6" s="1"/>
  <c r="J141" i="7"/>
  <c r="L141" i="7"/>
  <c r="L73" i="7"/>
  <c r="L361" i="7"/>
  <c r="L359" i="7"/>
  <c r="C362" i="7" s="1"/>
  <c r="B7" i="6" l="1"/>
  <c r="N363" i="7"/>
  <c r="A362" i="7" s="1"/>
  <c r="C363" i="7" s="1"/>
  <c r="A363" i="7" s="1"/>
  <c r="C364" i="7" s="1"/>
  <c r="A364" i="7" s="1"/>
  <c r="C365" i="7" s="1"/>
  <c r="A365" i="7" s="1"/>
  <c r="C366" i="7" s="1"/>
  <c r="A357" i="7"/>
  <c r="B359" i="7"/>
  <c r="A136" i="6"/>
  <c r="A137" i="6" s="1"/>
  <c r="B137" i="6" s="1"/>
  <c r="J359" i="7"/>
  <c r="B36" i="6"/>
  <c r="B59" i="6"/>
  <c r="A38" i="6"/>
  <c r="A9" i="6"/>
  <c r="B8" i="6"/>
  <c r="B156" i="6"/>
  <c r="A157" i="6"/>
  <c r="A61" i="6"/>
  <c r="B60" i="6"/>
  <c r="B155" i="6"/>
  <c r="A86" i="6"/>
  <c r="A115" i="6"/>
  <c r="A138" i="6" l="1"/>
  <c r="B138" i="6" s="1"/>
  <c r="B136" i="6"/>
  <c r="C361" i="7"/>
  <c r="F363" i="7"/>
  <c r="F365" i="7"/>
  <c r="G363" i="7"/>
  <c r="G366" i="7"/>
  <c r="G362" i="7"/>
  <c r="F364" i="7"/>
  <c r="F362" i="7"/>
  <c r="G364" i="7"/>
  <c r="G365" i="7"/>
  <c r="F366" i="7"/>
  <c r="A39" i="6"/>
  <c r="B38" i="6"/>
  <c r="B157" i="6"/>
  <c r="A158" i="6"/>
  <c r="A116" i="6"/>
  <c r="B115" i="6"/>
  <c r="A87" i="6"/>
  <c r="B86" i="6"/>
  <c r="B61" i="6"/>
  <c r="A62" i="6"/>
  <c r="A10" i="6"/>
  <c r="B9" i="6"/>
  <c r="A139" i="6" l="1"/>
  <c r="B139" i="6" s="1"/>
  <c r="A40" i="6"/>
  <c r="B39" i="6"/>
  <c r="B87" i="6"/>
  <c r="A88" i="6"/>
  <c r="A11" i="6"/>
  <c r="B10" i="6"/>
  <c r="B116" i="6"/>
  <c r="A117" i="6"/>
  <c r="A63" i="6"/>
  <c r="B62" i="6"/>
  <c r="A159" i="6"/>
  <c r="B158" i="6"/>
  <c r="A140" i="6" l="1"/>
  <c r="B40" i="6"/>
  <c r="A41" i="6"/>
  <c r="A64" i="6"/>
  <c r="B63" i="6"/>
  <c r="B117" i="6"/>
  <c r="A118" i="6"/>
  <c r="A160" i="6"/>
  <c r="B159" i="6"/>
  <c r="A141" i="6"/>
  <c r="B140" i="6"/>
  <c r="B11" i="6"/>
  <c r="A12" i="6"/>
  <c r="A89" i="6"/>
  <c r="B88" i="6"/>
  <c r="A42" i="6" l="1"/>
  <c r="B41" i="6"/>
  <c r="B141" i="6"/>
  <c r="A142" i="6"/>
  <c r="A161" i="6"/>
  <c r="B160" i="6"/>
  <c r="A119" i="6"/>
  <c r="B118" i="6"/>
  <c r="A90" i="6"/>
  <c r="B89" i="6"/>
  <c r="B12" i="6"/>
  <c r="A13" i="6"/>
  <c r="A65" i="6"/>
  <c r="B64" i="6"/>
  <c r="B42" i="6" l="1"/>
  <c r="A43" i="6"/>
  <c r="A66" i="6"/>
  <c r="B65" i="6"/>
  <c r="A162" i="6"/>
  <c r="B161" i="6"/>
  <c r="A14" i="6"/>
  <c r="B13" i="6"/>
  <c r="B90" i="6"/>
  <c r="A91" i="6"/>
  <c r="A120" i="6"/>
  <c r="B119" i="6"/>
  <c r="A143" i="6"/>
  <c r="B142" i="6"/>
  <c r="A44" i="6" l="1"/>
  <c r="B43" i="6"/>
  <c r="B143" i="6"/>
  <c r="A144" i="6"/>
  <c r="B14" i="6"/>
  <c r="A15" i="6"/>
  <c r="B91" i="6"/>
  <c r="A92" i="6"/>
  <c r="A163" i="6"/>
  <c r="B162" i="6"/>
  <c r="A121" i="6"/>
  <c r="B120" i="6"/>
  <c r="A67" i="6"/>
  <c r="B66" i="6"/>
  <c r="B44" i="6" l="1"/>
  <c r="A45" i="6"/>
  <c r="B163" i="6"/>
  <c r="A164" i="6"/>
  <c r="A68" i="6"/>
  <c r="B67" i="6"/>
  <c r="B92" i="6"/>
  <c r="A93" i="6"/>
  <c r="B15" i="6"/>
  <c r="A16" i="6"/>
  <c r="B121" i="6"/>
  <c r="A122" i="6"/>
  <c r="A145" i="6"/>
  <c r="B144" i="6"/>
  <c r="A46" i="6" l="1"/>
  <c r="B45" i="6"/>
  <c r="A94" i="6"/>
  <c r="B93" i="6"/>
  <c r="A69" i="6"/>
  <c r="B68" i="6"/>
  <c r="A146" i="6"/>
  <c r="B145" i="6"/>
  <c r="B122" i="6"/>
  <c r="A123" i="6"/>
  <c r="A17" i="6"/>
  <c r="B16" i="6"/>
  <c r="A165" i="6"/>
  <c r="B164" i="6"/>
  <c r="B46" i="6" l="1"/>
  <c r="A47" i="6"/>
  <c r="B165" i="6"/>
  <c r="A166" i="6"/>
  <c r="A147" i="6"/>
  <c r="B146" i="6"/>
  <c r="B17" i="6"/>
  <c r="A18" i="6"/>
  <c r="A70" i="6"/>
  <c r="B69" i="6"/>
  <c r="A124" i="6"/>
  <c r="B123" i="6"/>
  <c r="B94" i="6"/>
  <c r="A95" i="6"/>
  <c r="B47" i="6" l="1"/>
  <c r="A48" i="6"/>
  <c r="B18" i="6"/>
  <c r="A19" i="6"/>
  <c r="A96" i="6"/>
  <c r="B95" i="6"/>
  <c r="B147" i="6"/>
  <c r="A148" i="6"/>
  <c r="A167" i="6"/>
  <c r="B166" i="6"/>
  <c r="B124" i="6"/>
  <c r="A125" i="6"/>
  <c r="B70" i="6"/>
  <c r="A71" i="6"/>
  <c r="A49" i="6" l="1"/>
  <c r="B48" i="6"/>
  <c r="B148" i="6"/>
  <c r="A149" i="6"/>
  <c r="B149" i="6" s="1"/>
  <c r="A72" i="6"/>
  <c r="B71" i="6"/>
  <c r="B167" i="6"/>
  <c r="A168" i="6"/>
  <c r="A97" i="6"/>
  <c r="B96" i="6"/>
  <c r="A126" i="6"/>
  <c r="B125" i="6"/>
  <c r="B19" i="6"/>
  <c r="A20" i="6"/>
  <c r="A50" i="6" l="1"/>
  <c r="B49" i="6"/>
  <c r="A21" i="6"/>
  <c r="B20" i="6"/>
  <c r="B168" i="6"/>
  <c r="A169" i="6"/>
  <c r="B169" i="6" s="1"/>
  <c r="A127" i="6"/>
  <c r="B126" i="6"/>
  <c r="B72" i="6"/>
  <c r="A73" i="6"/>
  <c r="B97" i="6"/>
  <c r="A98" i="6"/>
  <c r="B50" i="6" l="1"/>
  <c r="A51" i="6"/>
  <c r="B127" i="6"/>
  <c r="A128" i="6"/>
  <c r="A22" i="6"/>
  <c r="B21" i="6"/>
  <c r="A99" i="6"/>
  <c r="B98" i="6"/>
  <c r="A74" i="6"/>
  <c r="B73" i="6"/>
  <c r="A52" i="6" l="1"/>
  <c r="B51" i="6"/>
  <c r="B74" i="6"/>
  <c r="A75" i="6"/>
  <c r="B99" i="6"/>
  <c r="A100" i="6"/>
  <c r="B22" i="6"/>
  <c r="A23" i="6"/>
  <c r="A129" i="6"/>
  <c r="B129" i="6" s="1"/>
  <c r="B128" i="6"/>
  <c r="A53" i="6" l="1"/>
  <c r="B53" i="6" s="1"/>
  <c r="B52" i="6"/>
  <c r="A24" i="6"/>
  <c r="B23" i="6"/>
  <c r="B100" i="6"/>
  <c r="A101" i="6"/>
  <c r="B75" i="6"/>
  <c r="A76" i="6"/>
  <c r="A77" i="6" l="1"/>
  <c r="B76" i="6"/>
  <c r="B101" i="6"/>
  <c r="A102" i="6"/>
  <c r="B24" i="6"/>
  <c r="A25" i="6"/>
  <c r="B25" i="6" l="1"/>
  <c r="A26" i="6"/>
  <c r="A103" i="6"/>
  <c r="B102" i="6"/>
  <c r="B77" i="6"/>
  <c r="A78" i="6"/>
  <c r="A79" i="6" l="1"/>
  <c r="B79" i="6" s="1"/>
  <c r="B78" i="6"/>
  <c r="B103" i="6"/>
  <c r="A104" i="6"/>
  <c r="B26" i="6"/>
  <c r="A27" i="6"/>
  <c r="A28" i="6" l="1"/>
  <c r="B27" i="6"/>
  <c r="B104" i="6"/>
  <c r="A105" i="6"/>
  <c r="B105" i="6" l="1"/>
  <c r="A106" i="6"/>
  <c r="B28" i="6"/>
  <c r="A29" i="6"/>
  <c r="A30" i="6" l="1"/>
  <c r="B30" i="6" s="1"/>
  <c r="B29" i="6"/>
  <c r="B106" i="6"/>
  <c r="A107" i="6"/>
  <c r="A108" i="6" l="1"/>
  <c r="B108" i="6" s="1"/>
  <c r="B107" i="6"/>
</calcChain>
</file>

<file path=xl/sharedStrings.xml><?xml version="1.0" encoding="utf-8"?>
<sst xmlns="http://schemas.openxmlformats.org/spreadsheetml/2006/main" count="1176" uniqueCount="266">
  <si>
    <t>Bauer</t>
  </si>
  <si>
    <t>▼</t>
  </si>
  <si>
    <t>Transport</t>
  </si>
  <si>
    <t>Molkerei</t>
  </si>
  <si>
    <t>Großhändler</t>
  </si>
  <si>
    <t>Hotellerie</t>
  </si>
  <si>
    <t>Konsument</t>
  </si>
  <si>
    <t>Der Handel ist …</t>
  </si>
  <si>
    <t>Arbeitgeber</t>
  </si>
  <si>
    <t>Absatzmittler</t>
  </si>
  <si>
    <t>… er …</t>
  </si>
  <si>
    <t>gewährleistet Versorgungssicherheit</t>
  </si>
  <si>
    <t>weckt Interesse für Waren (Werbung)</t>
  </si>
  <si>
    <t>informiert über Produkte (Werbung persönlicher Verkauf)</t>
  </si>
  <si>
    <t>leitet Produktwünsche an die Produzenten weiter</t>
  </si>
  <si>
    <t>Lebensmittelhandel</t>
  </si>
  <si>
    <t>Schuhhandel, Textilhandel</t>
  </si>
  <si>
    <t>Fahrzeughandel</t>
  </si>
  <si>
    <t>Buchhandel</t>
  </si>
  <si>
    <t>Möbelhandel</t>
  </si>
  <si>
    <t>Elektrohandel</t>
  </si>
  <si>
    <t>Großhandel (Wiederverkäufer)</t>
  </si>
  <si>
    <t>Einzelhandel (Letztverbraucher)</t>
  </si>
  <si>
    <t>Lokaler Handel</t>
  </si>
  <si>
    <t>Regionaler Handel</t>
  </si>
  <si>
    <t>Binnenhandel (national)</t>
  </si>
  <si>
    <t>Außenhandel (international)</t>
  </si>
  <si>
    <t>x</t>
  </si>
  <si>
    <t>bejahende Einstellung zu Umweltthemen (demonstrieren für den Umweltschutz, …)</t>
  </si>
  <si>
    <t>gestyltes Aussehen (geschminkt, lackierte Fingernägel, …)</t>
  </si>
  <si>
    <t>positive Einstellung zum Beruf (Freude am Kontakt mit Menschen, …)</t>
  </si>
  <si>
    <t>hohes Fachwissen (Waren, Verkaufstechnik, …)</t>
  </si>
  <si>
    <t xml:space="preserve">gepflegtes äußeres Erscheinungsbild (Kleidung, Hygiene, …) </t>
  </si>
  <si>
    <t>höfliche Umgangsformen gegenüber den Kunden (freundlich, höflich, …)</t>
  </si>
  <si>
    <t>sportliche Figur (muskulös, durchtrainiert, …)</t>
  </si>
  <si>
    <t>topmoderne Frisur (gefärbte und arrangierte Haare, …)</t>
  </si>
  <si>
    <t>Warenkenntnis</t>
  </si>
  <si>
    <t>Verkaufstechniken</t>
  </si>
  <si>
    <t>betriebswirtschaftliche Grundkenntnisse</t>
  </si>
  <si>
    <t>Allgemeinwissen</t>
  </si>
  <si>
    <t>Seine Kleidung sollte …</t>
  </si>
  <si>
    <t>dem Arbeitsumfeld angepasst (Art des Geschäftes bzw. der Ware)</t>
  </si>
  <si>
    <t>geschmackvoll</t>
  </si>
  <si>
    <t>Zweckmäßig, bequem</t>
  </si>
  <si>
    <t>dem Typ des/der VerkäuferIn entsprechen (Alter, Figur, ...)</t>
  </si>
  <si>
    <t>sauber, ordentlich, gepflegt</t>
  </si>
  <si>
    <t>gleiche Arbeitskleidung</t>
  </si>
  <si>
    <t>für alle Verkäufer</t>
  </si>
  <si>
    <t>Vorteil für den Kunden:</t>
  </si>
  <si>
    <t>bessere Erkennbarkeit des Verkaufspersonals</t>
  </si>
  <si>
    <t>tägliche Reinigung (gibt Frische, Sicherheit und Selbstvertrauen!)</t>
  </si>
  <si>
    <t>gepflegte Haare und ordentliche Frisur (Kopfbedeckung im LM-Handel)</t>
  </si>
  <si>
    <t>saubere Hände und Fingernägel</t>
  </si>
  <si>
    <t>nicht zu starkes Parfum</t>
  </si>
  <si>
    <t>kein Mundgeruch und Körpergeruch</t>
  </si>
  <si>
    <t xml:space="preserve">  saubere Hände und Fingernägel</t>
  </si>
  <si>
    <t>Kleidung</t>
  </si>
  <si>
    <t>Körperpflege</t>
  </si>
  <si>
    <t>Freundlich und höflich sein</t>
  </si>
  <si>
    <t>zuhören</t>
  </si>
  <si>
    <t>auf Kundenwünsche eingehen</t>
  </si>
  <si>
    <t>rasch auf eine neue Verkaufssituation einstellen</t>
  </si>
  <si>
    <t>natürlich sprechen</t>
  </si>
  <si>
    <t>ungezwungen bewegen (Körpersprache)</t>
  </si>
  <si>
    <t>Lautstärke</t>
  </si>
  <si>
    <t>Stimmhöhe</t>
  </si>
  <si>
    <t>Sprechtempo</t>
  </si>
  <si>
    <t>Sprechpausen</t>
  </si>
  <si>
    <t>Aussprache</t>
  </si>
  <si>
    <t>Zu schnell</t>
  </si>
  <si>
    <t>Aussprache des Verkäufers wird undeutlich</t>
  </si>
  <si>
    <t>Zu langsam</t>
  </si>
  <si>
    <t>Verkäufer wirkt desinteressiert,</t>
  </si>
  <si>
    <t>wirkt auf den Kunden ermüdend</t>
  </si>
  <si>
    <t>Zu laut</t>
  </si>
  <si>
    <t>Verkäufer wirkt unangenehm</t>
  </si>
  <si>
    <t>und aufdringlich</t>
  </si>
  <si>
    <t>Zu leise</t>
  </si>
  <si>
    <t>Verkäufer wirkt unsicher und kann nicht überzeugen</t>
  </si>
  <si>
    <t>Zuhören für den Kunden anstrengend</t>
  </si>
  <si>
    <r>
      <t>a.</t>
    </r>
    <r>
      <rPr>
        <b/>
        <sz val="7"/>
        <color indexed="8"/>
        <rFont val="Times New Roman"/>
        <family val="1"/>
      </rPr>
      <t xml:space="preserve">      </t>
    </r>
    <r>
      <rPr>
        <b/>
        <sz val="10"/>
        <color indexed="8"/>
        <rFont val="Arial"/>
        <family val="2"/>
      </rPr>
      <t xml:space="preserve">Wie sollte die Haltung eines guten Verkäufers sein? </t>
    </r>
    <r>
      <rPr>
        <b/>
        <sz val="10"/>
        <color indexed="12"/>
        <rFont val="Arial"/>
        <family val="2"/>
      </rPr>
      <t>(4 Punkte)</t>
    </r>
  </si>
  <si>
    <t>aufrecht</t>
  </si>
  <si>
    <t>natürlich</t>
  </si>
  <si>
    <t>ungezwungen</t>
  </si>
  <si>
    <t>sicher</t>
  </si>
  <si>
    <r>
      <t>b.</t>
    </r>
    <r>
      <rPr>
        <b/>
        <sz val="7"/>
        <color indexed="8"/>
        <rFont val="Times New Roman"/>
        <family val="1"/>
      </rPr>
      <t xml:space="preserve">      </t>
    </r>
    <r>
      <rPr>
        <b/>
        <sz val="10"/>
        <color indexed="8"/>
        <rFont val="Arial"/>
        <family val="2"/>
      </rPr>
      <t xml:space="preserve">Welche Haltung wirkt sich negativ aus? </t>
    </r>
    <r>
      <rPr>
        <b/>
        <sz val="10"/>
        <color indexed="12"/>
        <rFont val="Arial"/>
        <family val="2"/>
      </rPr>
      <t>(4 Punkte)</t>
    </r>
  </si>
  <si>
    <t>lässige</t>
  </si>
  <si>
    <t>lümmelnde</t>
  </si>
  <si>
    <t>verkrampfte</t>
  </si>
  <si>
    <t>unterwürfig - dienende Haltung</t>
  </si>
  <si>
    <r>
      <t>a.</t>
    </r>
    <r>
      <rPr>
        <b/>
        <sz val="7"/>
        <color indexed="8"/>
        <rFont val="Times New Roman"/>
        <family val="1"/>
      </rPr>
      <t xml:space="preserve">      </t>
    </r>
    <r>
      <rPr>
        <b/>
        <sz val="10"/>
        <color indexed="8"/>
        <rFont val="Arial"/>
        <family val="2"/>
      </rPr>
      <t xml:space="preserve">Wie sollte die Gestik eines guten Verkäufers sein? </t>
    </r>
    <r>
      <rPr>
        <b/>
        <sz val="10"/>
        <color indexed="12"/>
        <rFont val="Arial"/>
        <family val="2"/>
      </rPr>
      <t>(4 Punkte)</t>
    </r>
  </si>
  <si>
    <t>ungekünstelt</t>
  </si>
  <si>
    <t>gemessen</t>
  </si>
  <si>
    <t>ausgewogen</t>
  </si>
  <si>
    <t>je näher der Kunde desto</t>
  </si>
  <si>
    <r>
      <t>b.</t>
    </r>
    <r>
      <rPr>
        <b/>
        <sz val="7"/>
        <color indexed="8"/>
        <rFont val="Times New Roman"/>
        <family val="1"/>
      </rPr>
      <t xml:space="preserve">      </t>
    </r>
    <r>
      <rPr>
        <b/>
        <sz val="10"/>
        <color indexed="8"/>
        <rFont val="Arial"/>
        <family val="2"/>
      </rPr>
      <t xml:space="preserve">Welche Gesten wirken sich negativ aus? </t>
    </r>
    <r>
      <rPr>
        <b/>
        <sz val="10"/>
        <color indexed="12"/>
        <rFont val="Arial"/>
        <family val="2"/>
      </rPr>
      <t>(4 Punkte)</t>
    </r>
  </si>
  <si>
    <t>fahrige</t>
  </si>
  <si>
    <t>herumfuchtelnde</t>
  </si>
  <si>
    <t>übertriebene</t>
  </si>
  <si>
    <t>die Daumen kreisen lassen</t>
  </si>
  <si>
    <t>mit den Fingern spielen</t>
  </si>
  <si>
    <t>die Hände zusammenpressen</t>
  </si>
  <si>
    <t>den Blick nach unten richten</t>
  </si>
  <si>
    <t>sich an Ohr, Nase oder Hinterkopf kratzen</t>
  </si>
  <si>
    <t>Füße um die Stuhlbeine legen</t>
  </si>
  <si>
    <t>Hände in die Hosentaschen stecken</t>
  </si>
  <si>
    <t>feuchte Hände beim Händedruck</t>
  </si>
  <si>
    <t>ballen der Faust beim Sprechen</t>
  </si>
  <si>
    <t>anstarren des Gesprächspartners</t>
  </si>
  <si>
    <t>einen zu festen Händedruck</t>
  </si>
  <si>
    <t>verschränken der Arme</t>
  </si>
  <si>
    <t>Abwenden vom Gesprächspartner</t>
  </si>
  <si>
    <t>unfreundlicher Gesichtsausdruck</t>
  </si>
  <si>
    <t>Lautstärke wechseln</t>
  </si>
  <si>
    <t>Stimmhöhe nicht verstellen</t>
  </si>
  <si>
    <t>Sprechtempo variieren</t>
  </si>
  <si>
    <t>Sprechpausen richtig einsetzen</t>
  </si>
  <si>
    <t>klare deutlich Aussprache</t>
  </si>
  <si>
    <t>Haltung</t>
  </si>
  <si>
    <t>Gang</t>
  </si>
  <si>
    <t>Blick</t>
  </si>
  <si>
    <t>Mimik</t>
  </si>
  <si>
    <t>Gestik</t>
  </si>
  <si>
    <t>Fragen zum Thema „Persönlicher Verkauf“</t>
  </si>
  <si>
    <r>
      <t xml:space="preserve">Zähle die Aufgaben des Handels auf! </t>
    </r>
    <r>
      <rPr>
        <b/>
        <sz val="12"/>
        <color indexed="12"/>
        <rFont val="Arial"/>
        <family val="2"/>
      </rPr>
      <t>(6 Punkte)</t>
    </r>
  </si>
  <si>
    <r>
      <t xml:space="preserve">Der Handel lässt sich hinsichtlich der Warenorientierung in verschiedene Gruppen unterteilen. Nenne mindestens 6 solcher Gruppen! </t>
    </r>
    <r>
      <rPr>
        <b/>
        <sz val="12"/>
        <color indexed="12"/>
        <rFont val="Arial"/>
        <family val="2"/>
      </rPr>
      <t>(6 Punkte)</t>
    </r>
  </si>
  <si>
    <r>
      <t xml:space="preserve">Nach der Kundenorientierung kann der Handel in zwei Gruppen unterteilt werden. Nenne die beiden Gruppen! </t>
    </r>
    <r>
      <rPr>
        <b/>
        <sz val="12"/>
        <color indexed="12"/>
        <rFont val="Arial"/>
        <family val="2"/>
      </rPr>
      <t>(2 Punkt)</t>
    </r>
  </si>
  <si>
    <r>
      <t xml:space="preserve">Unterteilt man den Handel nach der Gebietsorientierung, so erhält man vier verschiedene Gruppen von Handelsbetrieben. Nenne die 4 Gruppen! </t>
    </r>
    <r>
      <rPr>
        <b/>
        <sz val="12"/>
        <color indexed="12"/>
        <rFont val="Arial"/>
        <family val="2"/>
      </rPr>
      <t>(4 Punkte)</t>
    </r>
  </si>
  <si>
    <r>
      <t xml:space="preserve">Wozu dient ein Verkaufsgespräch? Kreuze die zutreffenden Aussagen an! ACHTUNG mehrere Antworten sind möglich! </t>
    </r>
    <r>
      <rPr>
        <b/>
        <sz val="12"/>
        <color indexed="12"/>
        <rFont val="Arial"/>
        <family val="2"/>
      </rPr>
      <t>(4 Punkte)</t>
    </r>
  </si>
  <si>
    <r>
      <t xml:space="preserve">Ziel eines Verkaufgespräches ist es ein </t>
    </r>
    <r>
      <rPr>
        <b/>
        <u/>
        <sz val="12"/>
        <color indexed="8"/>
        <rFont val="Arial"/>
        <family val="2"/>
      </rPr>
      <t>angenehmes Verkaufsklima</t>
    </r>
    <r>
      <rPr>
        <b/>
        <sz val="12"/>
        <color indexed="8"/>
        <rFont val="Arial"/>
        <family val="2"/>
      </rPr>
      <t xml:space="preserve"> zu schaffen. Welche Eigenschaften benötigt ein guter Verkäufer dazu? </t>
    </r>
    <r>
      <rPr>
        <b/>
        <sz val="12"/>
        <color indexed="12"/>
        <rFont val="Arial"/>
        <family val="2"/>
      </rPr>
      <t>(4 Punkte)</t>
    </r>
  </si>
  <si>
    <t>Besprechung von Verkaufsstrategien</t>
  </si>
  <si>
    <t>Begegnung zwischen Kunden und Verkäufer</t>
  </si>
  <si>
    <t>Warenvermittlung</t>
  </si>
  <si>
    <t>Einwandbehandlung</t>
  </si>
  <si>
    <t>Warenpräsentation</t>
  </si>
  <si>
    <t>Planung der Umsatzbeteiligung des Verkäufers</t>
  </si>
  <si>
    <r>
      <rPr>
        <b/>
        <sz val="12"/>
        <color indexed="8"/>
        <rFont val="Arial"/>
        <family val="2"/>
      </rPr>
      <t xml:space="preserve">Ein Verkäufer benötigt eine positive Einstellung zu seinem Beruf und hohes Fachwissen in verschiedenen Bereichen! Nenne mindestens 4 solcher Fachbereiche! </t>
    </r>
    <r>
      <rPr>
        <b/>
        <sz val="12"/>
        <color indexed="12"/>
        <rFont val="Arial"/>
        <family val="2"/>
      </rPr>
      <t>(4 Punkte)</t>
    </r>
  </si>
  <si>
    <r>
      <t xml:space="preserve">Das Erscheinungsbild eines Verkäufers wird unter anderem geprägt durch seine Kleidung. Worauf sollte er dabei achten? </t>
    </r>
    <r>
      <rPr>
        <b/>
        <sz val="12"/>
        <color indexed="12"/>
        <rFont val="Arial"/>
        <family val="2"/>
      </rPr>
      <t>(5 Punkte)</t>
    </r>
  </si>
  <si>
    <r>
      <rPr>
        <b/>
        <sz val="12"/>
        <color indexed="8"/>
        <rFont val="Arial"/>
        <family val="2"/>
      </rPr>
      <t xml:space="preserve">Was versteht man unter dem Begriff Corporate Identity und welchen Vorteil hat das für den Kunden? </t>
    </r>
    <r>
      <rPr>
        <b/>
        <sz val="12"/>
        <color indexed="12"/>
        <rFont val="Arial"/>
        <family val="2"/>
      </rPr>
      <t>(4 Punkte)</t>
    </r>
  </si>
  <si>
    <r>
      <t xml:space="preserve">Neben der Kleidung wird das Erscheinungsbild eines Verkäufers auch durch die Körperpflege geprägt. Was ist dabei wichtig? </t>
    </r>
    <r>
      <rPr>
        <b/>
        <sz val="12"/>
        <color indexed="12"/>
        <rFont val="Arial"/>
        <family val="2"/>
      </rPr>
      <t>(5 Punkte)</t>
    </r>
  </si>
  <si>
    <r>
      <rPr>
        <b/>
        <u/>
        <sz val="12"/>
        <color indexed="8"/>
        <rFont val="Arial"/>
        <family val="2"/>
      </rPr>
      <t>Körperpflege</t>
    </r>
    <r>
      <rPr>
        <b/>
        <sz val="12"/>
        <color indexed="8"/>
        <rFont val="Arial"/>
        <family val="2"/>
      </rPr>
      <t xml:space="preserve"> – tägliche Körperpflege gibt nicht nur Frische sondern auch Sicherheit und Selbstvertrauen! Was sollte ein guter Verkäufer daher unbedingt beachten? Kreuze zutreffendes an! </t>
    </r>
    <r>
      <rPr>
        <b/>
        <sz val="12"/>
        <color indexed="12"/>
        <rFont val="Arial"/>
        <family val="2"/>
      </rPr>
      <t>(6 Punkte)</t>
    </r>
  </si>
  <si>
    <t>mit Gummihandschuhen bedienen</t>
  </si>
  <si>
    <t>saubere Kleidung</t>
  </si>
  <si>
    <t>tägliche Reinigung</t>
  </si>
  <si>
    <t>freundlich und höflich</t>
  </si>
  <si>
    <t>kein Körpergeruch</t>
  </si>
  <si>
    <t>gepflegte Haare und ordentliche Frisur</t>
  </si>
  <si>
    <t>geputzte Schuhe</t>
  </si>
  <si>
    <t>keinen Schmuck tragen</t>
  </si>
  <si>
    <t>kein Mundgeruch</t>
  </si>
  <si>
    <t>tragen einer Kopfbedeckung</t>
  </si>
  <si>
    <r>
      <t xml:space="preserve">Ein Verkäufer sollte auch um sein (positives) äußeres Erscheinungsbild bemüht sein. Wodurch wird es geprägt? </t>
    </r>
    <r>
      <rPr>
        <b/>
        <sz val="12"/>
        <color indexed="12"/>
        <rFont val="Arial"/>
        <family val="2"/>
      </rPr>
      <t>(2 Punkte)</t>
    </r>
  </si>
  <si>
    <r>
      <t xml:space="preserve">Wenn am Ende eines Verkaufsgespräches ein Geschäftsabschluss stehen soll, muss der Verkäufer ein positives Verkaufsklima schaffen. Was muss er dazu tun? </t>
    </r>
    <r>
      <rPr>
        <b/>
        <sz val="12"/>
        <color indexed="12"/>
        <rFont val="Arial"/>
        <family val="2"/>
      </rPr>
      <t>(6 Punkte)</t>
    </r>
  </si>
  <si>
    <r>
      <t xml:space="preserve">Welche Kriterien sollte ein guter Verkäufer hinsichtlich seiner Sprechweise beachten? </t>
    </r>
    <r>
      <rPr>
        <b/>
        <sz val="12"/>
        <color indexed="12"/>
        <rFont val="Arial"/>
        <family val="2"/>
      </rPr>
      <t>(5 Punkte)</t>
    </r>
  </si>
  <si>
    <r>
      <t xml:space="preserve">Ein guter Verkäufer passt sein </t>
    </r>
    <r>
      <rPr>
        <b/>
        <u/>
        <sz val="12"/>
        <color indexed="8"/>
        <rFont val="Arial"/>
        <family val="2"/>
      </rPr>
      <t>Sprechtempo</t>
    </r>
    <r>
      <rPr>
        <b/>
        <sz val="12"/>
        <color indexed="8"/>
        <rFont val="Arial"/>
        <family val="2"/>
      </rPr>
      <t xml:space="preserve"> an die Kundschaft an und variiert es gegebenenfalls. Warum sollte er das tun bzw. wie wirkt sich zu schnelles oder zu langsames Sprechen beim Kunden aus? </t>
    </r>
    <r>
      <rPr>
        <b/>
        <sz val="12"/>
        <color indexed="12"/>
        <rFont val="Arial"/>
        <family val="2"/>
      </rPr>
      <t>(4 Punkte)</t>
    </r>
  </si>
  <si>
    <r>
      <t xml:space="preserve">Ein guter Verkäufer passt seine </t>
    </r>
    <r>
      <rPr>
        <b/>
        <u/>
        <sz val="12"/>
        <color indexed="8"/>
        <rFont val="Arial"/>
        <family val="2"/>
      </rPr>
      <t>Lautstärke</t>
    </r>
    <r>
      <rPr>
        <b/>
        <sz val="12"/>
        <color indexed="8"/>
        <rFont val="Arial"/>
        <family val="2"/>
      </rPr>
      <t xml:space="preserve"> an die Kundschaft an und variiert sie gegebenenfalls. Warum sollte er das tun bzw. wie wirkt sich zu lautes oder zu leises Sprechen beim Kunden aus? </t>
    </r>
    <r>
      <rPr>
        <b/>
        <sz val="12"/>
        <color indexed="12"/>
        <rFont val="Arial"/>
        <family val="2"/>
      </rPr>
      <t>(4 Punkte)</t>
    </r>
  </si>
  <si>
    <r>
      <t xml:space="preserve">Die nonverbale Kommunikation, also die Körpersprache des Verkäufers, ist für das Zustandekommen eines Geschäftes ebenfalls von großer Bedeutung. Sie wird beispielsweise beeinflusst durch die </t>
    </r>
    <r>
      <rPr>
        <b/>
        <u/>
        <sz val="12"/>
        <color indexed="8"/>
        <rFont val="Arial"/>
        <family val="2"/>
      </rPr>
      <t>Haltung des Verkäufers</t>
    </r>
    <r>
      <rPr>
        <b/>
        <sz val="12"/>
        <color indexed="8"/>
        <rFont val="Arial"/>
        <family val="2"/>
      </rPr>
      <t>.</t>
    </r>
  </si>
  <si>
    <r>
      <t xml:space="preserve">Die nonverbale Kommunikation, also die Körpersprache des Verkäufers, ist für das Zustandekommen eines Geschäftes ebenfalls von großer Bedeutung. Sie wird beispielsweise beeinflusst durch die </t>
    </r>
    <r>
      <rPr>
        <b/>
        <u/>
        <sz val="12"/>
        <color indexed="8"/>
        <rFont val="Arial"/>
        <family val="2"/>
      </rPr>
      <t>Gestik des Verkäufers</t>
    </r>
    <r>
      <rPr>
        <b/>
        <sz val="12"/>
        <color indexed="8"/>
        <rFont val="Arial"/>
        <family val="2"/>
      </rPr>
      <t>.</t>
    </r>
  </si>
  <si>
    <r>
      <t xml:space="preserve">Welche Verhaltensweisen eines Verkäufers signalisieren </t>
    </r>
    <r>
      <rPr>
        <b/>
        <u/>
        <sz val="12"/>
        <color indexed="8"/>
        <rFont val="Arial"/>
        <family val="2"/>
      </rPr>
      <t>Unsicherheit und Nervosität</t>
    </r>
    <r>
      <rPr>
        <b/>
        <sz val="12"/>
        <color indexed="8"/>
        <rFont val="Arial"/>
        <family val="2"/>
      </rPr>
      <t xml:space="preserve"> beim Kunden und sollten daher unbedingt vermieden werden? Nenne mindestens 5 solcher Verhaltensweisen! </t>
    </r>
    <r>
      <rPr>
        <b/>
        <sz val="12"/>
        <color indexed="12"/>
        <rFont val="Arial"/>
        <family val="2"/>
      </rPr>
      <t>(5 Punkte)</t>
    </r>
  </si>
  <si>
    <r>
      <t xml:space="preserve">Welche Verhaltensweisen eines Verkäufers signalisieren </t>
    </r>
    <r>
      <rPr>
        <b/>
        <u/>
        <sz val="12"/>
        <color indexed="8"/>
        <rFont val="Arial"/>
        <family val="2"/>
      </rPr>
      <t>Aggressivität und Ablehnung</t>
    </r>
    <r>
      <rPr>
        <b/>
        <sz val="12"/>
        <color indexed="8"/>
        <rFont val="Arial"/>
        <family val="2"/>
      </rPr>
      <t xml:space="preserve"> beim Kunden und sollten daher unbedingt vermieden werden? Nenne mindestens 5 solcher Verhaltensweisen! </t>
    </r>
    <r>
      <rPr>
        <b/>
        <sz val="12"/>
        <color indexed="12"/>
        <rFont val="Arial"/>
        <family val="2"/>
      </rPr>
      <t>(5 Punkte)</t>
    </r>
  </si>
  <si>
    <r>
      <t xml:space="preserve">Was heißt lebendiges Sprechen? </t>
    </r>
    <r>
      <rPr>
        <b/>
        <sz val="12"/>
        <color indexed="12"/>
        <rFont val="Arial"/>
        <family val="2"/>
      </rPr>
      <t>(5 Punkte)</t>
    </r>
  </si>
  <si>
    <r>
      <t xml:space="preserve">Die nonverbale Kommunikation, also die Körpersprache des Verkäufers,  beeinflusst den Verlauf eines Verkaufsgespräches in hohem Maße. Welche Punkte sind dabei zu berücksichtigen? </t>
    </r>
    <r>
      <rPr>
        <b/>
        <sz val="12"/>
        <color indexed="12"/>
        <rFont val="Arial"/>
        <family val="2"/>
      </rPr>
      <t>(5 Punkte)</t>
    </r>
  </si>
  <si>
    <t>… sein.</t>
  </si>
  <si>
    <r>
      <t xml:space="preserve">Der Großteil der landwirtschaftlichen Erzeugnisse wird auf indirektem Weg verkauft. Das heißt zwischen Bauern und Letztverbraucher (Konsumenten) treten verschiedene Absatzmittler. Skizziere einen typischen Absatzweg eines landwirtschaftlichen Erzeugnisses mit mindestens 3 Zwischenstufen! </t>
    </r>
    <r>
      <rPr>
        <b/>
        <sz val="12"/>
        <color indexed="12"/>
        <rFont val="Arial"/>
        <family val="2"/>
      </rPr>
      <t>(3 Punkte)</t>
    </r>
  </si>
  <si>
    <t>◙</t>
  </si>
  <si>
    <t>/</t>
  </si>
  <si>
    <r>
      <t>mechanische Gesten</t>
    </r>
    <r>
      <rPr>
        <i/>
        <sz val="11"/>
        <color indexed="12"/>
        <rFont val="Times New Roman"/>
        <family val="1"/>
      </rPr>
      <t xml:space="preserve"> (z.B. gähnen)</t>
    </r>
  </si>
  <si>
    <t>Note</t>
  </si>
  <si>
    <t>Abstufung:</t>
  </si>
  <si>
    <t>Abstufung 1</t>
  </si>
  <si>
    <t>Abstufung 2</t>
  </si>
  <si>
    <t>firmeneigene Arbeitskleidung</t>
  </si>
  <si>
    <t>Antworten</t>
  </si>
  <si>
    <t>AWA</t>
  </si>
  <si>
    <t>AWB</t>
  </si>
  <si>
    <t>AWC</t>
  </si>
  <si>
    <t>AWD</t>
  </si>
  <si>
    <t>AWE</t>
  </si>
  <si>
    <t>AWANr</t>
  </si>
  <si>
    <t>AWBNr</t>
  </si>
  <si>
    <t>AWCNr</t>
  </si>
  <si>
    <t>AWDNr</t>
  </si>
  <si>
    <t>AWENr</t>
  </si>
  <si>
    <t>AntwortenA</t>
  </si>
  <si>
    <t>AntwortenB</t>
  </si>
  <si>
    <t>AntwortenC</t>
  </si>
  <si>
    <t>AntwortenD</t>
  </si>
  <si>
    <t>AntwortenE</t>
  </si>
  <si>
    <t>Kunde wird verwirrt (Missverständnisse)</t>
  </si>
  <si>
    <t>Antwortvorgaben</t>
  </si>
  <si>
    <r>
      <t>mechanische Gesten</t>
    </r>
    <r>
      <rPr>
        <i/>
        <sz val="11"/>
        <rFont val="Times New Roman"/>
        <family val="1"/>
      </rPr>
      <t xml:space="preserve"> (z.B. gähnen)</t>
    </r>
  </si>
  <si>
    <t>Ankreuzen</t>
  </si>
  <si>
    <t>Der Großteil der landwirtschaftlichen Erzeugnisse wird auf indirektem Weg verkauft. Das heißt zwischen Bauern und Letztverbraucher (Konsumenten) treten verschiedene Absatzmittler. Skizziere einen typischen Absatzweg eines landwirtschaftlichen Erzeugnisses mit mindestens 3 Zwischenstufen!</t>
  </si>
  <si>
    <t>Unterteilt man den Handel nach der Gebietsorientierung, so erhält man vier verschiedene Gruppen von Handelsbetrieben. Nenne die 4 Gruppen!</t>
  </si>
  <si>
    <r>
      <t xml:space="preserve">Ziel eines Verkaufgespräches ist es ein </t>
    </r>
    <r>
      <rPr>
        <b/>
        <u/>
        <sz val="12"/>
        <color indexed="8"/>
        <rFont val="Arial"/>
        <family val="2"/>
      </rPr>
      <t>angenehmes Verkaufsklima</t>
    </r>
    <r>
      <rPr>
        <b/>
        <sz val="12"/>
        <color indexed="8"/>
        <rFont val="Arial"/>
        <family val="2"/>
      </rPr>
      <t xml:space="preserve"> zu schaffen. Welche Eigenschaften benötigt ein guter Verkäufer dazu?</t>
    </r>
  </si>
  <si>
    <t>Zähle die Aufgaben des Handels auf!</t>
  </si>
  <si>
    <t>Der Handel lässt sich hinsichtlich der Warenorientierung in verschiedene Gruppen unterteilen. Nenne mindestens 6 solcher Gruppen!</t>
  </si>
  <si>
    <t>Nach der Kundenorientierung kann der Handel in zwei Gruppen unterteilt werden. Nenne die beiden Gruppen!</t>
  </si>
  <si>
    <t>Wozu dient ein Verkaufsgespräch? Kreuze die zutreffenden Aussagen an! ACHTUNG mehrere Antworten sind möglich!</t>
  </si>
  <si>
    <t>Ein Verkäufer benötigt eine positive Einstellung zu seinem Beruf und hohes Fachwissen in verschiedenen Bereichen! Nenne mindestens 4 solcher Fachbereiche!</t>
  </si>
  <si>
    <t>Das Erscheinungsbild eines Verkäufers wird unter anderem geprägt durch seine Kleidung. Worauf sollte er dabei achten?</t>
  </si>
  <si>
    <t>Was versteht man unter dem Begriff Corporate Identity und welchen Vorteil hat das für den Kunden?</t>
  </si>
  <si>
    <t>Neben der Kleidung wird das Erscheinungsbild eines Verkäufers auch durch die Körperpflege geprägt. Was ist dabei wichtig?</t>
  </si>
  <si>
    <r>
      <rPr>
        <b/>
        <u/>
        <sz val="12"/>
        <color indexed="8"/>
        <rFont val="Arial"/>
        <family val="2"/>
      </rPr>
      <t>Körperpflege</t>
    </r>
    <r>
      <rPr>
        <b/>
        <sz val="12"/>
        <color indexed="8"/>
        <rFont val="Arial"/>
        <family val="2"/>
      </rPr>
      <t xml:space="preserve"> – tägliche Körperpflege gibt nicht nur Frische sondern auch Sicherheit und Selbstvertrauen! Was sollte ein guter Verkäufer daher unbedingt beachten? Kreuze zutreffendes an!</t>
    </r>
  </si>
  <si>
    <t>Ein Verkäufer sollte auch um sein (positives) äußeres Erscheinungsbild bemüht sein. Wodurch wird es geprägt?</t>
  </si>
  <si>
    <t>Wenn am Ende eines Verkaufsgespräches ein Geschäftsabschluss stehen soll, muss der Verkäufer ein positives Verkaufsklima schaffen. Was muss er dazu tun?</t>
  </si>
  <si>
    <t>Welche Kriterien sollte ein guter Verkäufer hinsichtlich seiner Sprechweise beachten?</t>
  </si>
  <si>
    <r>
      <t xml:space="preserve">Ein guter Verkäufer passt sein </t>
    </r>
    <r>
      <rPr>
        <b/>
        <u/>
        <sz val="12"/>
        <color indexed="8"/>
        <rFont val="Arial"/>
        <family val="2"/>
      </rPr>
      <t>Sprechtempo</t>
    </r>
    <r>
      <rPr>
        <b/>
        <sz val="12"/>
        <color indexed="8"/>
        <rFont val="Arial"/>
        <family val="2"/>
      </rPr>
      <t xml:space="preserve"> an die Kundschaft an und variiert es gegebenenfalls. Warum sollte er das tun bzw. wie wirkt sich zu schnelles oder zu langsames Sprechen beim Kunden aus?</t>
    </r>
  </si>
  <si>
    <r>
      <t xml:space="preserve">Ein guter Verkäufer passt seine </t>
    </r>
    <r>
      <rPr>
        <b/>
        <u/>
        <sz val="12"/>
        <color indexed="8"/>
        <rFont val="Arial"/>
        <family val="2"/>
      </rPr>
      <t>Lautstärke</t>
    </r>
    <r>
      <rPr>
        <b/>
        <sz val="12"/>
        <color indexed="8"/>
        <rFont val="Arial"/>
        <family val="2"/>
      </rPr>
      <t xml:space="preserve"> an die Kundschaft an und variiert sie gegebenenfalls. Warum sollte er das tun bzw. wie wirkt sich zu lautes oder zu leises Sprechen beim Kunden aus?</t>
    </r>
  </si>
  <si>
    <r>
      <t>a.</t>
    </r>
    <r>
      <rPr>
        <b/>
        <sz val="7"/>
        <color indexed="8"/>
        <rFont val="Times New Roman"/>
        <family val="1"/>
      </rPr>
      <t xml:space="preserve">      </t>
    </r>
    <r>
      <rPr>
        <b/>
        <sz val="10"/>
        <color indexed="8"/>
        <rFont val="Arial"/>
        <family val="2"/>
      </rPr>
      <t>Wie sollte die Haltung eines guten Verkäufers sein?</t>
    </r>
  </si>
  <si>
    <r>
      <t>b.</t>
    </r>
    <r>
      <rPr>
        <b/>
        <sz val="7"/>
        <color indexed="8"/>
        <rFont val="Times New Roman"/>
        <family val="1"/>
      </rPr>
      <t xml:space="preserve">      </t>
    </r>
    <r>
      <rPr>
        <b/>
        <sz val="10"/>
        <color indexed="8"/>
        <rFont val="Arial"/>
        <family val="2"/>
      </rPr>
      <t>Welche Haltung wirkt sich negativ aus?</t>
    </r>
  </si>
  <si>
    <r>
      <t>a.</t>
    </r>
    <r>
      <rPr>
        <b/>
        <sz val="7"/>
        <color indexed="8"/>
        <rFont val="Times New Roman"/>
        <family val="1"/>
      </rPr>
      <t xml:space="preserve">      </t>
    </r>
    <r>
      <rPr>
        <b/>
        <sz val="10"/>
        <color indexed="8"/>
        <rFont val="Arial"/>
        <family val="2"/>
      </rPr>
      <t>Wie sollte die Gestik eines guten Verkäufers sein?</t>
    </r>
  </si>
  <si>
    <r>
      <t>b.</t>
    </r>
    <r>
      <rPr>
        <b/>
        <sz val="7"/>
        <color indexed="8"/>
        <rFont val="Times New Roman"/>
        <family val="1"/>
      </rPr>
      <t xml:space="preserve">      </t>
    </r>
    <r>
      <rPr>
        <b/>
        <sz val="10"/>
        <color indexed="8"/>
        <rFont val="Arial"/>
        <family val="2"/>
      </rPr>
      <t>Welche Gesten wirken sich negativ aus?</t>
    </r>
  </si>
  <si>
    <r>
      <t xml:space="preserve">Welche Verhaltensweisen eines Verkäufers signalisieren </t>
    </r>
    <r>
      <rPr>
        <b/>
        <u/>
        <sz val="12"/>
        <color indexed="8"/>
        <rFont val="Arial"/>
        <family val="2"/>
      </rPr>
      <t>Unsicherheit und Nervosität</t>
    </r>
    <r>
      <rPr>
        <b/>
        <sz val="12"/>
        <color indexed="8"/>
        <rFont val="Arial"/>
        <family val="2"/>
      </rPr>
      <t xml:space="preserve"> beim Kunden und sollten daher unbedingt vermieden werden? Nenne mindestens 5 solcher Verhaltensweisen!</t>
    </r>
  </si>
  <si>
    <r>
      <t xml:space="preserve">Welche Verhaltensweisen eines Verkäufers signalisieren </t>
    </r>
    <r>
      <rPr>
        <b/>
        <u/>
        <sz val="12"/>
        <color indexed="8"/>
        <rFont val="Arial"/>
        <family val="2"/>
      </rPr>
      <t>Aggressivität und Ablehnung</t>
    </r>
    <r>
      <rPr>
        <b/>
        <sz val="12"/>
        <color indexed="8"/>
        <rFont val="Arial"/>
        <family val="2"/>
      </rPr>
      <t xml:space="preserve"> beim Kunden und sollten daher unbedingt vermieden werden? Nenne mindestens 5 solcher Verhaltensweisen!</t>
    </r>
  </si>
  <si>
    <t>Was heißt lebendiges Sprechen?</t>
  </si>
  <si>
    <t>Die nonverbale Kommunikation, also die Körpersprache des Verkäufers,  beeinflusst den Verlauf eines Verkaufsgespräches in hohem Maße. Welche Punkte sind dabei zu berücksichtigen?</t>
  </si>
  <si>
    <t>AntwortenF</t>
  </si>
  <si>
    <t>AWF</t>
  </si>
  <si>
    <t>AWFNr</t>
  </si>
  <si>
    <t>ständiges auf die Uhr schauen</t>
  </si>
  <si>
    <t>herum rutschen auf dem Sessel</t>
  </si>
  <si>
    <t>nervöses auf und ab Trippeln</t>
  </si>
  <si>
    <t>Kontaktphase</t>
  </si>
  <si>
    <t>Überzeugungsphase</t>
  </si>
  <si>
    <t>Abschlussphase</t>
  </si>
  <si>
    <t>Begrüßung</t>
  </si>
  <si>
    <t>Kundenwunsch</t>
  </si>
  <si>
    <t>Bedarfsermittlung</t>
  </si>
  <si>
    <t>Warenpräsentation, Kaufargumentation</t>
  </si>
  <si>
    <t>Einwandbehandlung, Kaufentscheidung</t>
  </si>
  <si>
    <t>Zuempfehlung</t>
  </si>
  <si>
    <t>Verstärkereffekt, Rechnungsausstellung</t>
  </si>
  <si>
    <t>Bezahlung, Verpackung, Dank</t>
  </si>
  <si>
    <t>Verabschiedung, Aufforderung zum Wiederkommen</t>
  </si>
  <si>
    <t>Fehler, die du vermeiden solltest! Nenne mindestens 3 Verhaltensweisen, die Ungeduld zum Ausdruck bringen und daher auf jeden Fall vermieden werden sollten!</t>
  </si>
  <si>
    <t>Wie heißen die 3 Phasen des Verkaufsgespräches?</t>
  </si>
  <si>
    <t>Mögliche Aktivitäten während dieser Phase</t>
  </si>
  <si>
    <r>
      <t xml:space="preserve">Das Verkaufsgespräch: Wie heißt die Einleitungsphase eines Verkaufs-gespräches und was sollte Phase des Verkaufsgespräches passieren?
</t>
    </r>
    <r>
      <rPr>
        <i/>
        <sz val="12"/>
        <color indexed="8"/>
        <rFont val="Arial"/>
        <family val="2"/>
      </rPr>
      <t>Anderer Name</t>
    </r>
  </si>
  <si>
    <r>
      <t xml:space="preserve">Das Verkaufsgespräch: Wie heißt die 2. Phase (Hauptteil) eines Verkaufs-gespräches und was sollte Phase des Verkaufsgespräches passieren?
</t>
    </r>
    <r>
      <rPr>
        <i/>
        <sz val="12"/>
        <color indexed="8"/>
        <rFont val="Arial"/>
        <family val="2"/>
      </rPr>
      <t>Anderer Name</t>
    </r>
  </si>
  <si>
    <r>
      <t xml:space="preserve">28. Das Verkaufsgespräch: Wie heißt die 3. Phase (Schluss) eines Verkaufs-gespräches und was sollte Phase des Verkaufsgespräches passieren?
</t>
    </r>
    <r>
      <rPr>
        <i/>
        <sz val="12"/>
        <color indexed="8"/>
        <rFont val="Arial"/>
        <family val="2"/>
      </rPr>
      <t>Anderer Name</t>
    </r>
  </si>
  <si>
    <t>AWG</t>
  </si>
  <si>
    <t>AWGNr</t>
  </si>
  <si>
    <t>Kommunikationsfähigkeit und Kontaktfreudigkeit</t>
  </si>
  <si>
    <t>Kenntnis von Verkaufstechniken</t>
  </si>
  <si>
    <t>betriebswirtschaftliches Wissen</t>
  </si>
  <si>
    <t>Belastbarkeit</t>
  </si>
  <si>
    <t>Zusammenhalt</t>
  </si>
  <si>
    <t>regelmäßige Aus- und Weiterbildung</t>
  </si>
  <si>
    <t>Bereitschaft zu kreativen Problemlösungen</t>
  </si>
  <si>
    <t>Bereitschaft zur Spezialisierungen</t>
  </si>
  <si>
    <t>Familienmitglieder sollten hinter diesem Arbeitsbereich stehen</t>
  </si>
  <si>
    <t>Betriebsstandort (Kundennähen oder Ab-Hof-Vermarktung)</t>
  </si>
  <si>
    <t>freie Arbeitskapazitäten für Be-/Verarbeitung + Vermarktung der Produkte</t>
  </si>
  <si>
    <t>freie Gebäudekapazitäten: Platz für einen Hofladen</t>
  </si>
  <si>
    <t>finanzielle Reserven für notwendige Investitionen</t>
  </si>
  <si>
    <t>geeignete Produkte</t>
  </si>
  <si>
    <t>AntwortenG</t>
  </si>
  <si>
    <t>Fragen zum Thema „Voraussetzungen für DV“</t>
  </si>
  <si>
    <r>
      <t xml:space="preserve">Bauer Karl Halter möchte auf seinem Bauernhof einen Hofladen einrichten und dort seine qualitativ hochwertigen Lebensmittel anbieten. Er hat bereits alles durchgerechnet und geplant. Einzig bei den Voraussetzungen, die eine direkt vermarktende Familie mitbringen sollte, ist er noch unschlüssig. Was könntest du ihm raten? Welche Anforderungen werden an seine Familie gestellt? Nenne mindestens </t>
    </r>
    <r>
      <rPr>
        <b/>
        <u/>
        <sz val="12"/>
        <color indexed="8"/>
        <rFont val="Arial"/>
        <family val="2"/>
      </rPr>
      <t>5 Anforderungen an die Familie</t>
    </r>
    <r>
      <rPr>
        <b/>
        <sz val="12"/>
        <color indexed="8"/>
        <rFont val="Arial"/>
        <family val="2"/>
      </rPr>
      <t>!</t>
    </r>
  </si>
  <si>
    <r>
      <t xml:space="preserve">Bauer Karl Halter möchte auf seinem Bauernhof einen Hofladen einrichten und dort seine qualitativ hochwertigen Lebensmittel anbieten. Er hat bereits alles durchgerechnet und geplant. Einzig bei den Voraussetzungen, die ein Direktvermarkter mitbringen sollte, ist er noch unschlüssig. Was könntest du ihm raten? Welche persönlichen Anforderungen stellt die Direktver-marktung an ihn als Betriebsleiter? Nenne mindestens </t>
    </r>
    <r>
      <rPr>
        <b/>
        <u/>
        <sz val="12"/>
        <color indexed="8"/>
        <rFont val="Arial"/>
        <family val="2"/>
      </rPr>
      <t>5 Anforderungen an die eigene Persönlichkeit</t>
    </r>
    <r>
      <rPr>
        <b/>
        <sz val="12"/>
        <color indexed="8"/>
        <rFont val="Arial"/>
        <family val="2"/>
      </rPr>
      <t>!</t>
    </r>
  </si>
  <si>
    <r>
      <t xml:space="preserve">Bauer Karl Halter möchte auf seinem Bauernhof einen Hofladen einrichten und dort seine qualitativ hochwertigen Lebensmittel anbieten. Er hat bereits alles durchgerechnet und geplant. Einzig bei den Voraussetzungen, die ein direkt vermarktender Betrieb mitbringen sollte, ist er noch unschlüssig. Was könntest du ihm raten? Welche Anforderungen werden an seinen Betrieb gestellt? Nenne mindestens </t>
    </r>
    <r>
      <rPr>
        <b/>
        <u/>
        <sz val="12"/>
        <color indexed="8"/>
        <rFont val="Arial"/>
        <family val="2"/>
      </rPr>
      <t>5 betriebliche Voraussetzungen</t>
    </r>
    <r>
      <rPr>
        <b/>
        <sz val="12"/>
        <color indexed="8"/>
        <rFont val="Arial"/>
        <family val="2"/>
      </rPr>
      <t>!</t>
    </r>
  </si>
  <si>
    <t>Grundkompetenzen (GK14)</t>
  </si>
  <si>
    <t>! ! ! ! !</t>
  </si>
  <si>
    <t>Erweiterte Kompetenzen (EK16)</t>
  </si>
  <si>
    <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</si>
</sst>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Ergebnis in Prozent:&quot;\ 0\ %"/>
    <numFmt numFmtId="177" formatCode="General&quot;.&quot;"/>
    <numFmt numFmtId="178" formatCode="0\ &quot;bis&quot;"/>
    <numFmt numFmtId="179" formatCode="0\ %"/>
    <numFmt numFmtId="180" formatCode="General\ &quot;Punkte&quot;"/>
    <numFmt numFmtId="181" formatCode="#,##0.0"/>
    <numFmt numFmtId="182" formatCode="&quot;Antworten:&quot;\ General"/>
    <numFmt numFmtId="183" formatCode="#,##0.0?"/>
  </numFmts>
  <fonts count="49" x14ac:knownFonts="1">
    <font>
      <sz val="11"/>
      <color theme="1"/>
      <name val="Calibri"/>
      <family val="2"/>
      <scheme val="minor"/>
    </font>
    <font>
      <b/>
      <sz val="12"/>
      <color indexed="8"/>
      <name val="Arial"/>
      <family val="2"/>
    </font>
    <font>
      <b/>
      <sz val="7"/>
      <color indexed="8"/>
      <name val="Times New Roman"/>
      <family val="1"/>
    </font>
    <font>
      <b/>
      <sz val="10"/>
      <color indexed="8"/>
      <name val="Arial"/>
      <family val="2"/>
    </font>
    <font>
      <b/>
      <sz val="12"/>
      <color indexed="12"/>
      <name val="Arial"/>
      <family val="2"/>
    </font>
    <font>
      <b/>
      <u/>
      <sz val="12"/>
      <color indexed="8"/>
      <name val="Arial"/>
      <family val="2"/>
    </font>
    <font>
      <b/>
      <sz val="10"/>
      <color indexed="12"/>
      <name val="Arial"/>
      <family val="2"/>
    </font>
    <font>
      <sz val="10"/>
      <name val="Arial"/>
      <family val="2"/>
    </font>
    <font>
      <b/>
      <sz val="18"/>
      <name val="Wingdings 2"/>
      <family val="1"/>
      <charset val="2"/>
    </font>
    <font>
      <i/>
      <sz val="11"/>
      <color indexed="12"/>
      <name val="Times New Roman"/>
      <family val="1"/>
    </font>
    <font>
      <sz val="11"/>
      <color indexed="9"/>
      <name val="Calibri"/>
      <family val="2"/>
    </font>
    <font>
      <b/>
      <sz val="12"/>
      <color indexed="8"/>
      <name val="Arial"/>
      <family val="2"/>
    </font>
    <font>
      <b/>
      <sz val="10"/>
      <color indexed="8"/>
      <name val="Arial"/>
      <family val="2"/>
    </font>
    <font>
      <sz val="10"/>
      <color indexed="8"/>
      <name val="Arial"/>
      <family val="2"/>
    </font>
    <font>
      <sz val="1"/>
      <color indexed="8"/>
      <name val="Arial"/>
      <family val="2"/>
    </font>
    <font>
      <sz val="10"/>
      <color indexed="12"/>
      <name val="Arial"/>
      <family val="2"/>
    </font>
    <font>
      <b/>
      <sz val="12"/>
      <color indexed="8"/>
      <name val="Calibri"/>
      <family val="2"/>
    </font>
    <font>
      <b/>
      <sz val="12"/>
      <color indexed="12"/>
      <name val="Arial"/>
      <family val="2"/>
    </font>
    <font>
      <sz val="12"/>
      <color indexed="8"/>
      <name val="Arial"/>
      <family val="2"/>
    </font>
    <font>
      <sz val="18"/>
      <color indexed="8"/>
      <name val="Arial Black"/>
      <family val="2"/>
    </font>
    <font>
      <sz val="12"/>
      <color indexed="12"/>
      <name val="Arial"/>
      <family val="2"/>
    </font>
    <font>
      <sz val="12"/>
      <color indexed="55"/>
      <name val="Arial"/>
      <family val="2"/>
    </font>
    <font>
      <b/>
      <sz val="18"/>
      <color indexed="10"/>
      <name val="Arial"/>
      <family val="2"/>
    </font>
    <font>
      <i/>
      <sz val="12"/>
      <color indexed="10"/>
      <name val="Arial"/>
      <family val="2"/>
    </font>
    <font>
      <i/>
      <sz val="12"/>
      <color indexed="12"/>
      <name val="Arial"/>
      <family val="2"/>
    </font>
    <font>
      <sz val="16"/>
      <color indexed="8"/>
      <name val="Arial Black"/>
      <family val="2"/>
    </font>
    <font>
      <sz val="14"/>
      <color indexed="9"/>
      <name val="Arial Black"/>
      <family val="2"/>
    </font>
    <font>
      <sz val="12"/>
      <color indexed="10"/>
      <name val="Arial"/>
      <family val="2"/>
    </font>
    <font>
      <sz val="12"/>
      <color indexed="9"/>
      <name val="Arial"/>
      <family val="2"/>
    </font>
    <font>
      <b/>
      <sz val="12"/>
      <color indexed="10"/>
      <name val="Arial"/>
      <family val="2"/>
    </font>
    <font>
      <b/>
      <sz val="14"/>
      <color indexed="10"/>
      <name val="Arial Black"/>
      <family val="2"/>
    </font>
    <font>
      <b/>
      <sz val="8"/>
      <color indexed="10"/>
      <name val="Arial"/>
      <family val="2"/>
    </font>
    <font>
      <sz val="8"/>
      <color indexed="10"/>
      <name val="Arial"/>
      <family val="2"/>
    </font>
    <font>
      <sz val="16"/>
      <color indexed="9"/>
      <name val="Arial Black"/>
      <family val="2"/>
    </font>
    <font>
      <sz val="16"/>
      <name val="Arial Black"/>
      <family val="2"/>
    </font>
    <font>
      <sz val="11"/>
      <name val="Calibri"/>
      <family val="2"/>
    </font>
    <font>
      <i/>
      <sz val="12"/>
      <name val="Arial"/>
      <family val="2"/>
    </font>
    <font>
      <i/>
      <sz val="11"/>
      <name val="Times New Roman"/>
      <family val="1"/>
    </font>
    <font>
      <sz val="16"/>
      <color indexed="55"/>
      <name val="Arial Black"/>
      <family val="2"/>
    </font>
    <font>
      <sz val="11"/>
      <color indexed="55"/>
      <name val="Calibri"/>
      <family val="2"/>
    </font>
    <font>
      <sz val="8"/>
      <name val="Calibri"/>
      <family val="2"/>
    </font>
    <font>
      <i/>
      <sz val="12"/>
      <color indexed="8"/>
      <name val="Arial"/>
      <family val="2"/>
    </font>
    <font>
      <sz val="11"/>
      <color theme="1"/>
      <name val="Calibri"/>
      <family val="2"/>
      <scheme val="minor"/>
    </font>
    <font>
      <i/>
      <sz val="12"/>
      <color theme="1"/>
      <name val="Arial"/>
      <family val="2"/>
    </font>
    <font>
      <i/>
      <sz val="14"/>
      <color rgb="FFC00000"/>
      <name val="Bradley Hand ITC"/>
      <family val="4"/>
    </font>
    <font>
      <sz val="10"/>
      <color indexed="8"/>
      <name val="Calibri"/>
      <family val="2"/>
      <scheme val="minor"/>
    </font>
    <font>
      <sz val="10"/>
      <color rgb="FFFF0000"/>
      <name val="Calibri"/>
      <family val="2"/>
      <scheme val="minor"/>
    </font>
    <font>
      <sz val="14"/>
      <color rgb="FFFFFFFF"/>
      <name val="Arial Black"/>
      <family val="2"/>
    </font>
    <font>
      <b/>
      <sz val="14"/>
      <color rgb="FFFFFFFF"/>
      <name val="Arial Black"/>
      <family val="2"/>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indexed="17"/>
        <bgColor indexed="64"/>
      </patternFill>
    </fill>
    <fill>
      <patternFill patternType="solid">
        <fgColor rgb="FFFCD5B4"/>
        <bgColor indexed="64"/>
      </patternFill>
    </fill>
    <fill>
      <patternFill patternType="solid">
        <fgColor rgb="FFC6E0B4"/>
        <bgColor indexed="64"/>
      </patternFill>
    </fill>
    <fill>
      <patternFill patternType="solid">
        <fgColor rgb="FFFFF2CC"/>
        <bgColor indexed="64"/>
      </patternFill>
    </fill>
    <fill>
      <patternFill patternType="solid">
        <fgColor rgb="FFE26B0A"/>
        <bgColor indexed="64"/>
      </patternFill>
    </fill>
    <fill>
      <patternFill patternType="solid">
        <fgColor rgb="FF76933C"/>
        <bgColor indexed="64"/>
      </patternFill>
    </fill>
  </fills>
  <borders count="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10"/>
      </bottom>
      <diagonal/>
    </border>
    <border>
      <left/>
      <right/>
      <top/>
      <bottom style="hair">
        <color indexed="64"/>
      </bottom>
      <diagonal/>
    </border>
    <border>
      <left style="hair">
        <color indexed="64"/>
      </left>
      <right/>
      <top/>
      <bottom/>
      <diagonal/>
    </border>
    <border>
      <left/>
      <right/>
      <top/>
      <bottom style="medium">
        <color rgb="FFE26B0A"/>
      </bottom>
      <diagonal/>
    </border>
    <border>
      <left/>
      <right/>
      <top/>
      <bottom style="medium">
        <color rgb="FF76933C"/>
      </bottom>
      <diagonal/>
    </border>
  </borders>
  <cellStyleXfs count="4">
    <xf numFmtId="0" fontId="0" fillId="0" borderId="0"/>
    <xf numFmtId="0" fontId="7" fillId="0" borderId="0"/>
    <xf numFmtId="0" fontId="7" fillId="0" borderId="0"/>
    <xf numFmtId="0" fontId="42" fillId="0" borderId="0"/>
  </cellStyleXfs>
  <cellXfs count="97">
    <xf numFmtId="0" fontId="0" fillId="0" borderId="0" xfId="0"/>
    <xf numFmtId="0" fontId="0" fillId="0" borderId="0" xfId="0" applyAlignment="1">
      <alignment vertical="center"/>
    </xf>
    <xf numFmtId="0" fontId="13" fillId="0" borderId="0" xfId="0" applyFont="1" applyAlignment="1">
      <alignment horizontal="justify" vertical="center"/>
    </xf>
    <xf numFmtId="0" fontId="13" fillId="0" borderId="0" xfId="0" applyFont="1" applyAlignment="1">
      <alignment horizontal="justify" vertical="center" wrapText="1"/>
    </xf>
    <xf numFmtId="0" fontId="15" fillId="0" borderId="0" xfId="0" applyFont="1" applyAlignment="1">
      <alignment horizontal="justify" vertical="center"/>
    </xf>
    <xf numFmtId="0" fontId="13" fillId="0" borderId="0" xfId="0" applyFont="1" applyAlignment="1">
      <alignment horizontal="left" vertical="center" wrapText="1" indent="1"/>
    </xf>
    <xf numFmtId="0" fontId="16" fillId="0" borderId="0" xfId="0" applyFont="1" applyAlignment="1">
      <alignment horizontal="left" vertical="center"/>
    </xf>
    <xf numFmtId="0" fontId="18" fillId="2" borderId="0" xfId="0" applyFont="1" applyFill="1" applyAlignment="1" applyProtection="1">
      <alignment vertical="center"/>
      <protection hidden="1"/>
    </xf>
    <xf numFmtId="0" fontId="19" fillId="0" borderId="0" xfId="0" applyFont="1" applyBorder="1" applyAlignment="1" applyProtection="1">
      <alignment vertical="center"/>
      <protection hidden="1"/>
    </xf>
    <xf numFmtId="0" fontId="18" fillId="2" borderId="0" xfId="0" applyFont="1" applyFill="1" applyAlignment="1" applyProtection="1">
      <alignment horizontal="center" vertical="center"/>
      <protection hidden="1"/>
    </xf>
    <xf numFmtId="0" fontId="18" fillId="3" borderId="0" xfId="0" quotePrefix="1" applyFont="1" applyFill="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21" fillId="2" borderId="0" xfId="0" quotePrefix="1" applyFont="1" applyFill="1" applyAlignment="1" applyProtection="1">
      <alignment vertical="center"/>
      <protection hidden="1"/>
    </xf>
    <xf numFmtId="0" fontId="11" fillId="2" borderId="0" xfId="0" applyFont="1" applyFill="1" applyAlignment="1" applyProtection="1">
      <alignment vertical="center"/>
      <protection hidden="1"/>
    </xf>
    <xf numFmtId="0" fontId="18" fillId="0" borderId="0" xfId="0" applyFont="1" applyAlignment="1" applyProtection="1">
      <alignment vertical="center"/>
      <protection hidden="1"/>
    </xf>
    <xf numFmtId="0" fontId="8" fillId="0" borderId="0" xfId="2" applyFont="1" applyAlignment="1" applyProtection="1">
      <alignment horizontal="center" vertical="center"/>
      <protection hidden="1"/>
    </xf>
    <xf numFmtId="0" fontId="22" fillId="0" borderId="0" xfId="2" applyFont="1" applyAlignment="1" applyProtection="1">
      <alignment vertical="center"/>
      <protection hidden="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pplyAlignment="1">
      <alignment vertical="center"/>
    </xf>
    <xf numFmtId="0" fontId="13" fillId="0" borderId="0" xfId="0" applyFont="1" applyBorder="1" applyAlignment="1">
      <alignment horizontal="left" vertical="center" wrapText="1" indent="1"/>
    </xf>
    <xf numFmtId="177" fontId="16" fillId="0" borderId="0" xfId="0" applyNumberFormat="1" applyFont="1" applyAlignment="1">
      <alignment horizontal="left" vertical="top"/>
    </xf>
    <xf numFmtId="177" fontId="16" fillId="0" borderId="0" xfId="0" applyNumberFormat="1" applyFont="1" applyAlignment="1">
      <alignment horizontal="left" vertical="center"/>
    </xf>
    <xf numFmtId="0" fontId="24" fillId="5" borderId="2" xfId="0" applyFont="1" applyFill="1" applyBorder="1" applyAlignment="1" applyProtection="1">
      <alignment horizontal="center" vertical="center" wrapText="1"/>
      <protection locked="0"/>
    </xf>
    <xf numFmtId="0" fontId="11" fillId="0" borderId="0" xfId="0" applyFont="1" applyAlignment="1" applyProtection="1">
      <alignment vertical="center"/>
      <protection hidden="1"/>
    </xf>
    <xf numFmtId="0" fontId="26" fillId="6" borderId="0" xfId="0" applyFont="1" applyFill="1" applyAlignment="1" applyProtection="1">
      <alignment vertical="center"/>
      <protection hidden="1"/>
    </xf>
    <xf numFmtId="0" fontId="10" fillId="6" borderId="0" xfId="0" applyFont="1" applyFill="1" applyAlignment="1" applyProtection="1">
      <alignment vertical="center"/>
      <protection hidden="1"/>
    </xf>
    <xf numFmtId="0" fontId="13" fillId="2" borderId="0" xfId="0" applyFont="1" applyFill="1" applyAlignment="1" applyProtection="1">
      <alignment vertical="center"/>
      <protection hidden="1"/>
    </xf>
    <xf numFmtId="0" fontId="25" fillId="2" borderId="0" xfId="0" applyFont="1" applyFill="1" applyAlignment="1" applyProtection="1">
      <alignment wrapText="1"/>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179" fontId="18" fillId="2" borderId="0" xfId="0" applyNumberFormat="1" applyFont="1" applyFill="1" applyAlignment="1" applyProtection="1">
      <alignment horizontal="right" vertical="center"/>
      <protection hidden="1"/>
    </xf>
    <xf numFmtId="180" fontId="7" fillId="0" borderId="0" xfId="0" applyNumberFormat="1" applyFont="1" applyAlignment="1" applyProtection="1">
      <alignment horizontal="left" vertical="center"/>
      <protection hidden="1"/>
    </xf>
    <xf numFmtId="181" fontId="20" fillId="3" borderId="1" xfId="0" applyNumberFormat="1" applyFont="1" applyFill="1" applyBorder="1" applyAlignment="1" applyProtection="1">
      <alignment horizontal="center" vertical="center"/>
      <protection hidden="1"/>
    </xf>
    <xf numFmtId="181" fontId="18" fillId="2" borderId="0" xfId="0" applyNumberFormat="1" applyFont="1" applyFill="1" applyAlignment="1" applyProtection="1">
      <alignment vertical="center"/>
      <protection hidden="1"/>
    </xf>
    <xf numFmtId="181" fontId="18" fillId="3" borderId="0" xfId="0" applyNumberFormat="1" applyFont="1" applyFill="1" applyAlignment="1" applyProtection="1">
      <alignment horizontal="center" vertical="center"/>
      <protection hidden="1"/>
    </xf>
    <xf numFmtId="0" fontId="28" fillId="7" borderId="3" xfId="0" applyFont="1" applyFill="1" applyBorder="1"/>
    <xf numFmtId="0" fontId="29" fillId="0" borderId="3" xfId="0" applyFont="1" applyBorder="1"/>
    <xf numFmtId="0" fontId="24" fillId="5" borderId="0" xfId="0" applyFont="1" applyFill="1" applyBorder="1" applyAlignment="1" applyProtection="1">
      <alignment horizontal="justify" vertical="center" wrapText="1"/>
      <protection locked="0"/>
    </xf>
    <xf numFmtId="0" fontId="24" fillId="5" borderId="0" xfId="0" applyFont="1" applyFill="1" applyBorder="1" applyAlignment="1" applyProtection="1">
      <alignment vertical="center" wrapText="1"/>
      <protection locked="0"/>
    </xf>
    <xf numFmtId="182" fontId="31" fillId="0" borderId="0" xfId="0" applyNumberFormat="1" applyFont="1" applyFill="1" applyBorder="1" applyAlignment="1" applyProtection="1">
      <alignment horizontal="left" vertical="center"/>
      <protection hidden="1"/>
    </xf>
    <xf numFmtId="0" fontId="29" fillId="0" borderId="3" xfId="0" applyFont="1" applyFill="1" applyBorder="1"/>
    <xf numFmtId="0" fontId="28" fillId="0" borderId="3" xfId="0" applyFont="1" applyFill="1" applyBorder="1"/>
    <xf numFmtId="0" fontId="28" fillId="8" borderId="0" xfId="0" applyFont="1" applyFill="1" applyBorder="1"/>
    <xf numFmtId="0" fontId="0" fillId="2" borderId="0" xfId="0" applyFill="1" applyBorder="1"/>
    <xf numFmtId="0" fontId="0" fillId="0" borderId="0" xfId="0" applyBorder="1"/>
    <xf numFmtId="0" fontId="28" fillId="0" borderId="0" xfId="0" applyFont="1" applyFill="1" applyBorder="1"/>
    <xf numFmtId="183" fontId="32" fillId="0" borderId="0" xfId="0" applyNumberFormat="1" applyFont="1" applyFill="1" applyBorder="1" applyAlignment="1" applyProtection="1">
      <alignment horizontal="left" vertical="center"/>
      <protection hidden="1"/>
    </xf>
    <xf numFmtId="0" fontId="28" fillId="2" borderId="0" xfId="0" applyFont="1" applyFill="1" applyBorder="1"/>
    <xf numFmtId="0" fontId="27" fillId="2" borderId="0" xfId="0" applyFont="1" applyFill="1" applyBorder="1"/>
    <xf numFmtId="0" fontId="30" fillId="0" borderId="0" xfId="0" applyFont="1" applyBorder="1" applyProtection="1">
      <protection hidden="1"/>
    </xf>
    <xf numFmtId="0" fontId="18" fillId="0" borderId="0" xfId="0" applyFont="1" applyFill="1" applyBorder="1"/>
    <xf numFmtId="0" fontId="0" fillId="0" borderId="0" xfId="0" applyFill="1" applyBorder="1"/>
    <xf numFmtId="0" fontId="32" fillId="2" borderId="0" xfId="0" applyFont="1" applyFill="1" applyBorder="1" applyAlignment="1" applyProtection="1">
      <alignment vertical="center"/>
      <protection hidden="1"/>
    </xf>
    <xf numFmtId="0" fontId="13" fillId="0" borderId="0" xfId="0" applyFont="1" applyBorder="1" applyProtection="1">
      <protection hidden="1"/>
    </xf>
    <xf numFmtId="0" fontId="18" fillId="0" borderId="0" xfId="0" applyFont="1" applyBorder="1"/>
    <xf numFmtId="0" fontId="30" fillId="0" borderId="3" xfId="0" applyFont="1" applyBorder="1" applyProtection="1">
      <protection hidden="1"/>
    </xf>
    <xf numFmtId="0" fontId="33" fillId="8"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39" fillId="2" borderId="0" xfId="0" applyFont="1" applyFill="1" applyBorder="1"/>
    <xf numFmtId="0" fontId="39" fillId="2" borderId="0" xfId="0" applyFont="1" applyFill="1" applyBorder="1" applyAlignment="1">
      <alignment horizontal="left"/>
    </xf>
    <xf numFmtId="0" fontId="33" fillId="0" borderId="0" xfId="0" applyFont="1" applyFill="1" applyAlignment="1" applyProtection="1">
      <alignment vertical="center"/>
      <protection hidden="1"/>
    </xf>
    <xf numFmtId="0" fontId="34" fillId="0" borderId="0" xfId="0" applyFont="1" applyFill="1" applyAlignment="1" applyProtection="1">
      <alignment vertical="center"/>
      <protection hidden="1"/>
    </xf>
    <xf numFmtId="0" fontId="35" fillId="0" borderId="0" xfId="0" applyFont="1" applyFill="1" applyBorder="1"/>
    <xf numFmtId="0" fontId="36" fillId="0" borderId="0" xfId="0" applyFont="1" applyFill="1" applyBorder="1" applyAlignment="1" applyProtection="1">
      <alignment vertical="center" wrapText="1"/>
      <protection locked="0"/>
    </xf>
    <xf numFmtId="0" fontId="43" fillId="0" borderId="0" xfId="0" applyFont="1" applyAlignment="1">
      <alignment vertical="center"/>
    </xf>
    <xf numFmtId="178" fontId="7" fillId="0" borderId="0" xfId="2" applyNumberFormat="1" applyFont="1" applyAlignment="1" applyProtection="1">
      <alignment vertical="center"/>
      <protection hidden="1"/>
    </xf>
    <xf numFmtId="0" fontId="23" fillId="4" borderId="4" xfId="0" applyFont="1" applyFill="1" applyBorder="1" applyAlignment="1" applyProtection="1">
      <alignment horizontal="justify" vertical="center" wrapText="1"/>
      <protection locked="0"/>
    </xf>
    <xf numFmtId="0" fontId="24" fillId="5" borderId="4" xfId="0" applyFont="1" applyFill="1" applyBorder="1" applyAlignment="1" applyProtection="1">
      <alignment horizontal="justify" vertical="center" wrapText="1"/>
      <protection locked="0"/>
    </xf>
    <xf numFmtId="178" fontId="7" fillId="0" borderId="0" xfId="0" applyNumberFormat="1" applyFont="1" applyAlignment="1" applyProtection="1">
      <alignment vertical="center"/>
      <protection hidden="1"/>
    </xf>
    <xf numFmtId="0" fontId="25" fillId="2" borderId="0" xfId="0" applyFont="1" applyFill="1" applyAlignment="1" applyProtection="1">
      <alignment wrapText="1"/>
      <protection hidden="1"/>
    </xf>
    <xf numFmtId="176" fontId="10" fillId="6" borderId="0" xfId="0" applyNumberFormat="1" applyFont="1" applyFill="1" applyAlignment="1" applyProtection="1">
      <alignment horizontal="left" vertical="center"/>
      <protection hidden="1"/>
    </xf>
    <xf numFmtId="0" fontId="11" fillId="0" borderId="0" xfId="0" applyFont="1" applyAlignment="1">
      <alignment horizontal="justify" vertical="top"/>
    </xf>
    <xf numFmtId="0" fontId="11"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wrapText="1"/>
    </xf>
    <xf numFmtId="0" fontId="13" fillId="0" borderId="0" xfId="0" applyFont="1" applyBorder="1" applyAlignment="1">
      <alignment horizontal="left" vertical="center" wrapText="1" indent="1"/>
    </xf>
    <xf numFmtId="0" fontId="1" fillId="0" borderId="0" xfId="0" applyFont="1" applyAlignment="1">
      <alignment horizontal="justify" vertical="top"/>
    </xf>
    <xf numFmtId="0" fontId="13" fillId="0" borderId="0" xfId="0" applyFont="1" applyAlignment="1">
      <alignment horizontal="justify" vertical="center"/>
    </xf>
    <xf numFmtId="0" fontId="17" fillId="0" borderId="0" xfId="0" applyFont="1" applyAlignment="1">
      <alignment horizontal="justify" vertical="top"/>
    </xf>
    <xf numFmtId="0" fontId="13" fillId="0" borderId="5" xfId="0" applyFont="1" applyBorder="1" applyAlignment="1">
      <alignment horizontal="left" vertical="center" wrapText="1" indent="1"/>
    </xf>
    <xf numFmtId="0" fontId="13" fillId="0" borderId="0" xfId="0" applyFont="1" applyAlignment="1">
      <alignment horizontal="left" vertical="center" wrapText="1" indent="1"/>
    </xf>
    <xf numFmtId="0" fontId="24" fillId="5" borderId="4" xfId="0" applyFont="1" applyFill="1" applyBorder="1" applyAlignment="1" applyProtection="1">
      <alignment vertical="center" wrapText="1"/>
      <protection locked="0"/>
    </xf>
    <xf numFmtId="0" fontId="12" fillId="0" borderId="0" xfId="0" applyFont="1" applyBorder="1" applyAlignment="1">
      <alignment horizontal="center" vertical="center" wrapText="1"/>
    </xf>
    <xf numFmtId="0" fontId="1" fillId="0" borderId="0" xfId="0" applyFont="1" applyAlignment="1">
      <alignment horizontal="justify" vertical="top" wrapText="1"/>
    </xf>
    <xf numFmtId="0" fontId="44" fillId="9" borderId="4" xfId="0" applyFont="1" applyFill="1" applyBorder="1" applyAlignment="1" applyProtection="1">
      <alignment vertical="center"/>
      <protection locked="0"/>
    </xf>
    <xf numFmtId="0" fontId="45" fillId="0" borderId="0" xfId="0" applyFont="1" applyBorder="1" applyAlignment="1">
      <alignment horizontal="center" vertical="center" wrapText="1"/>
    </xf>
    <xf numFmtId="0" fontId="23" fillId="9" borderId="4" xfId="0" applyFont="1" applyFill="1" applyBorder="1" applyAlignment="1" applyProtection="1">
      <alignment horizontal="justify" vertical="center" wrapText="1"/>
      <protection locked="0"/>
    </xf>
    <xf numFmtId="0" fontId="23" fillId="10" borderId="4" xfId="0" applyFont="1" applyFill="1" applyBorder="1" applyAlignment="1" applyProtection="1">
      <alignment horizontal="justify" vertical="center" wrapText="1"/>
      <protection locked="0"/>
    </xf>
    <xf numFmtId="0" fontId="46" fillId="11" borderId="1" xfId="0" applyFont="1" applyFill="1" applyBorder="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23" fillId="9" borderId="2" xfId="0" applyFont="1" applyFill="1" applyBorder="1" applyAlignment="1" applyProtection="1">
      <alignment horizontal="center" vertical="center" wrapText="1"/>
      <protection locked="0"/>
    </xf>
    <xf numFmtId="0" fontId="47" fillId="12" borderId="6" xfId="3" applyFont="1" applyFill="1" applyBorder="1" applyAlignment="1" applyProtection="1">
      <alignment horizontal="left" vertical="center"/>
      <protection hidden="1"/>
    </xf>
    <xf numFmtId="0" fontId="48" fillId="12" borderId="6" xfId="0" applyFont="1" applyFill="1" applyBorder="1" applyAlignment="1" applyProtection="1">
      <alignment horizontal="right" vertical="center"/>
      <protection hidden="1"/>
    </xf>
    <xf numFmtId="0" fontId="47" fillId="13" borderId="7" xfId="3" applyFont="1" applyFill="1" applyBorder="1" applyAlignment="1" applyProtection="1">
      <alignment horizontal="left" vertical="center"/>
      <protection hidden="1"/>
    </xf>
    <xf numFmtId="0" fontId="48" fillId="13" borderId="7" xfId="0" applyFont="1" applyFill="1" applyBorder="1" applyAlignment="1" applyProtection="1">
      <alignment horizontal="right" vertical="center"/>
      <protection hidden="1"/>
    </xf>
  </cellXfs>
  <cellStyles count="4">
    <cellStyle name="Standard" xfId="0" builtinId="0"/>
    <cellStyle name="Standard 2" xfId="1"/>
    <cellStyle name="Standard 4" xfId="3"/>
    <cellStyle name="Standard_Modell VK-Wirtschaftsduengung" xfId="2"/>
  </cellStyles>
  <dxfs count="8">
    <dxf>
      <font>
        <color rgb="FFC0C0C0"/>
      </font>
      <fill>
        <patternFill>
          <bgColor rgb="FFC0C0C0"/>
        </patternFill>
      </fill>
      <border>
        <left/>
        <right/>
        <top/>
        <bottom/>
      </border>
    </dxf>
    <dxf>
      <font>
        <color theme="0" tint="-0.24994659260841701"/>
      </font>
      <fill>
        <patternFill>
          <bgColor theme="0" tint="-0.24994659260841701"/>
        </patternFill>
      </fill>
      <border>
        <left/>
        <right/>
        <top/>
        <bottom/>
      </border>
    </dxf>
    <dxf>
      <font>
        <b val="0"/>
        <i val="0"/>
        <strike val="0"/>
        <color rgb="FFFF0000"/>
      </font>
      <fill>
        <patternFill>
          <bgColor rgb="FFFFFF66"/>
        </patternFill>
      </fill>
      <border>
        <left/>
        <right/>
        <top/>
        <bottom/>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mruColors>
      <color rgb="FFFCD5B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144780</xdr:colOff>
      <xdr:row>0</xdr:row>
      <xdr:rowOff>137160</xdr:rowOff>
    </xdr:from>
    <xdr:to>
      <xdr:col>2</xdr:col>
      <xdr:colOff>1417320</xdr:colOff>
      <xdr:row>0</xdr:row>
      <xdr:rowOff>419100</xdr:rowOff>
    </xdr:to>
    <xdr:grpSp>
      <xdr:nvGrpSpPr>
        <xdr:cNvPr id="4388" name="Group 60"/>
        <xdr:cNvGrpSpPr>
          <a:grpSpLocks/>
        </xdr:cNvGrpSpPr>
      </xdr:nvGrpSpPr>
      <xdr:grpSpPr bwMode="auto">
        <a:xfrm>
          <a:off x="144780" y="137160"/>
          <a:ext cx="1844040" cy="281940"/>
          <a:chOff x="459" y="8"/>
          <a:chExt cx="82" cy="23"/>
        </a:xfrm>
      </xdr:grpSpPr>
      <xdr:sp macro="[0]!Nocheinmal_PersönlicherVerkauf" textlink="">
        <xdr:nvSpPr>
          <xdr:cNvPr id="4389" name="Rectangle 61"/>
          <xdr:cNvSpPr>
            <a:spLocks noChangeArrowheads="1"/>
          </xdr:cNvSpPr>
        </xdr:nvSpPr>
        <xdr:spPr bwMode="auto">
          <a:xfrm>
            <a:off x="459" y="8"/>
            <a:ext cx="82" cy="23"/>
          </a:xfrm>
          <a:prstGeom prst="rect">
            <a:avLst/>
          </a:prstGeom>
          <a:solidFill>
            <a:srgbClr val="800000"/>
          </a:solidFill>
          <a:ln w="9525">
            <a:solidFill>
              <a:srgbClr val="808080"/>
            </a:solidFill>
            <a:miter lim="800000"/>
            <a:headEnd/>
            <a:tailEnd/>
          </a:ln>
        </xdr:spPr>
      </xdr:sp>
      <xdr:sp macro="[0]!Nocheinmal_PersönlicherVerkauf" textlink="">
        <xdr:nvSpPr>
          <xdr:cNvPr id="4390" name="Freeform 62"/>
          <xdr:cNvSpPr>
            <a:spLocks/>
          </xdr:cNvSpPr>
        </xdr:nvSpPr>
        <xdr:spPr bwMode="auto">
          <a:xfrm>
            <a:off x="459" y="8"/>
            <a:ext cx="81" cy="23"/>
          </a:xfrm>
          <a:custGeom>
            <a:avLst/>
            <a:gdLst>
              <a:gd name="T0" fmla="*/ 0 w 144"/>
              <a:gd name="T1" fmla="*/ 45 h 22"/>
              <a:gd name="T2" fmla="*/ 0 w 144"/>
              <a:gd name="T3" fmla="*/ 0 h 22"/>
              <a:gd name="T4" fmla="*/ 1 w 144"/>
              <a:gd name="T5" fmla="*/ 0 h 22"/>
              <a:gd name="T6" fmla="*/ 0 60000 65536"/>
              <a:gd name="T7" fmla="*/ 0 60000 65536"/>
              <a:gd name="T8" fmla="*/ 0 60000 65536"/>
              <a:gd name="T9" fmla="*/ 0 w 144"/>
              <a:gd name="T10" fmla="*/ 0 h 22"/>
              <a:gd name="T11" fmla="*/ 144 w 144"/>
              <a:gd name="T12" fmla="*/ 22 h 22"/>
            </a:gdLst>
            <a:ahLst/>
            <a:cxnLst>
              <a:cxn ang="T6">
                <a:pos x="T0" y="T1"/>
              </a:cxn>
              <a:cxn ang="T7">
                <a:pos x="T2" y="T3"/>
              </a:cxn>
              <a:cxn ang="T8">
                <a:pos x="T4" y="T5"/>
              </a:cxn>
            </a:cxnLst>
            <a:rect l="T9" t="T10" r="T11" b="T12"/>
            <a:pathLst>
              <a:path w="144" h="22">
                <a:moveTo>
                  <a:pt x="0" y="22"/>
                </a:moveTo>
                <a:lnTo>
                  <a:pt x="0" y="0"/>
                </a:lnTo>
                <a:lnTo>
                  <a:pt x="144" y="0"/>
                </a:lnTo>
              </a:path>
            </a:pathLst>
          </a:custGeom>
          <a:solidFill>
            <a:srgbClr val="800000"/>
          </a:solidFill>
          <a:ln w="9525" cap="flat" cmpd="sng">
            <a:solidFill>
              <a:srgbClr val="EAEAEA"/>
            </a:solidFill>
            <a:prstDash val="solid"/>
            <a:round/>
            <a:headEnd type="none" w="med" len="med"/>
            <a:tailEnd type="none" w="med" len="med"/>
          </a:ln>
        </xdr:spPr>
      </xdr:sp>
      <xdr:sp macro="[0]!Nocheinmal_PersönlicherVerkauf" textlink="">
        <xdr:nvSpPr>
          <xdr:cNvPr id="5" name="Text Box 63"/>
          <xdr:cNvSpPr txBox="1">
            <a:spLocks noChangeArrowheads="1"/>
          </xdr:cNvSpPr>
        </xdr:nvSpPr>
        <xdr:spPr bwMode="auto">
          <a:xfrm>
            <a:off x="462" y="11"/>
            <a:ext cx="77" cy="17"/>
          </a:xfrm>
          <a:prstGeom prst="rect">
            <a:avLst/>
          </a:prstGeom>
          <a:solidFill>
            <a:srgbClr val="800000"/>
          </a:solidFill>
          <a:ln w="9525">
            <a:noFill/>
            <a:miter lim="800000"/>
            <a:headEnd/>
            <a:tailEnd/>
          </a:ln>
        </xdr:spPr>
        <xdr:txBody>
          <a:bodyPr vertOverflow="clip" wrap="square" lIns="0" tIns="0" rIns="0" bIns="0" anchor="ctr" upright="1"/>
          <a:lstStyle/>
          <a:p>
            <a:pPr algn="ctr" rtl="0">
              <a:defRPr sz="1000"/>
            </a:pPr>
            <a:r>
              <a:rPr lang="de-AT" sz="1200" b="1" i="0" u="none" strike="noStrike" baseline="0">
                <a:solidFill>
                  <a:srgbClr val="FFFFFF"/>
                </a:solidFill>
                <a:latin typeface="Arial"/>
                <a:cs typeface="Arial"/>
              </a:rPr>
              <a:t>Noch einmal! ...</a:t>
            </a:r>
          </a:p>
        </xdr:txBody>
      </xdr:sp>
    </xdr:grp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49"/>
  <sheetViews>
    <sheetView showGridLines="0" showRowColHeaders="0" zoomScaleNormal="100" workbookViewId="0">
      <selection activeCell="A170" sqref="A170"/>
    </sheetView>
  </sheetViews>
  <sheetFormatPr baseColWidth="10" defaultColWidth="0" defaultRowHeight="15" customHeight="1" zeroHeight="1" x14ac:dyDescent="0.3"/>
  <cols>
    <col min="1" max="1" width="4.6640625" style="45" customWidth="1"/>
    <col min="2" max="2" width="120.6640625" style="45" customWidth="1"/>
    <col min="3" max="3" width="2.6640625" style="45" hidden="1" customWidth="1"/>
    <col min="4" max="4" width="4.6640625" style="45" hidden="1" customWidth="1"/>
    <col min="5" max="6" width="100.6640625" style="45" hidden="1" customWidth="1"/>
    <col min="7" max="7" width="2.6640625" style="45" customWidth="1"/>
    <col min="8" max="16384" width="0" style="45" hidden="1"/>
  </cols>
  <sheetData>
    <row r="1" spans="1:7" ht="30" customHeight="1" x14ac:dyDescent="0.3">
      <c r="A1" s="57" t="s">
        <v>189</v>
      </c>
      <c r="B1" s="43"/>
      <c r="C1" s="43"/>
      <c r="D1" s="43"/>
      <c r="E1" s="43"/>
      <c r="F1" s="43"/>
      <c r="G1" s="43"/>
    </row>
    <row r="2" spans="1:7" s="52" customFormat="1" ht="30" customHeight="1" x14ac:dyDescent="0.3">
      <c r="A2" s="61"/>
      <c r="B2" s="46"/>
      <c r="C2" s="46"/>
      <c r="D2" s="46"/>
      <c r="E2" s="46"/>
      <c r="F2" s="46"/>
      <c r="G2" s="46"/>
    </row>
    <row r="3" spans="1:7" ht="15.6" hidden="1" x14ac:dyDescent="0.3">
      <c r="A3" s="46"/>
      <c r="B3" s="40">
        <f>COUNTA(AWANr)-2</f>
        <v>24</v>
      </c>
      <c r="C3" s="46"/>
      <c r="G3" s="44"/>
    </row>
    <row r="4" spans="1:7" ht="15.6" hidden="1" x14ac:dyDescent="0.3">
      <c r="A4" s="46"/>
      <c r="B4" s="47">
        <f>60/B3</f>
        <v>2.5</v>
      </c>
      <c r="C4" s="46"/>
      <c r="G4" s="44"/>
    </row>
    <row r="5" spans="1:7" ht="16.2" hidden="1" thickBot="1" x14ac:dyDescent="0.35">
      <c r="A5" s="48"/>
      <c r="B5" s="48"/>
      <c r="C5" s="48"/>
      <c r="D5" s="41" t="s">
        <v>173</v>
      </c>
      <c r="E5" s="42"/>
      <c r="F5" s="42"/>
      <c r="G5" s="44"/>
    </row>
    <row r="6" spans="1:7" ht="21.6" hidden="1" thickBot="1" x14ac:dyDescent="0.55000000000000004">
      <c r="A6" s="49"/>
      <c r="B6" s="50" t="s">
        <v>183</v>
      </c>
      <c r="C6" s="48"/>
      <c r="D6" s="41" t="s">
        <v>178</v>
      </c>
      <c r="E6" s="51"/>
      <c r="F6" s="52"/>
      <c r="G6" s="44"/>
    </row>
    <row r="7" spans="1:7" ht="15.6" hidden="1" x14ac:dyDescent="0.3">
      <c r="A7" s="53">
        <f ca="1">IF(ROUNDUP(MINUTE(NOW())/B4,0)=0,1,ROUNDUP(MINUTE(NOW())/B4,0))</f>
        <v>6</v>
      </c>
      <c r="B7" s="54" t="str">
        <f ca="1">IF(TYPE(VLOOKUP(A7,AWA,3,0))=16,"",VLOOKUP(A7,AWA,3,0))</f>
        <v>Buchhandel</v>
      </c>
      <c r="C7" s="48"/>
      <c r="D7" s="55">
        <v>1</v>
      </c>
      <c r="E7" s="39" t="s">
        <v>0</v>
      </c>
      <c r="F7" s="39" t="s">
        <v>9</v>
      </c>
      <c r="G7" s="44"/>
    </row>
    <row r="8" spans="1:7" ht="15.6" hidden="1" x14ac:dyDescent="0.3">
      <c r="A8" s="53">
        <f ca="1">IF(A7+1&gt;$B$3,1,A7+1)</f>
        <v>7</v>
      </c>
      <c r="B8" s="54" t="str">
        <f ca="1">IF(TYPE(VLOOKUP(A8,AWA,3,0))=16,"",VLOOKUP(A8,AWA,3,0))</f>
        <v>Einzelhandel (Letztverbraucher)</v>
      </c>
      <c r="C8" s="48"/>
      <c r="D8" s="55">
        <v>2</v>
      </c>
      <c r="E8" s="39" t="s">
        <v>2</v>
      </c>
      <c r="F8" s="39" t="s">
        <v>8</v>
      </c>
      <c r="G8" s="44"/>
    </row>
    <row r="9" spans="1:7" ht="15.6" hidden="1" x14ac:dyDescent="0.3">
      <c r="A9" s="53">
        <f t="shared" ref="A9:A30" ca="1" si="0">IF(A8+1&gt;$B$3,1,A8+1)</f>
        <v>8</v>
      </c>
      <c r="B9" s="54" t="str">
        <f t="shared" ref="B9:B30" ca="1" si="1">IF(TYPE(VLOOKUP(A9,AWA,3,0))=16,"",VLOOKUP(A9,AWA,3,0))</f>
        <v>Elektrohandel</v>
      </c>
      <c r="C9" s="48"/>
      <c r="D9" s="55">
        <v>3</v>
      </c>
      <c r="E9" s="39" t="s">
        <v>3</v>
      </c>
      <c r="F9" s="39" t="s">
        <v>26</v>
      </c>
      <c r="G9" s="44"/>
    </row>
    <row r="10" spans="1:7" ht="15.6" hidden="1" x14ac:dyDescent="0.3">
      <c r="A10" s="53">
        <f t="shared" ca="1" si="0"/>
        <v>9</v>
      </c>
      <c r="B10" s="54" t="str">
        <f t="shared" ca="1" si="1"/>
        <v>Fahrzeughandel</v>
      </c>
      <c r="C10" s="48"/>
      <c r="D10" s="55">
        <v>4</v>
      </c>
      <c r="E10" s="39" t="s">
        <v>2</v>
      </c>
      <c r="F10" s="39" t="s">
        <v>0</v>
      </c>
      <c r="G10" s="44"/>
    </row>
    <row r="11" spans="1:7" ht="15.6" hidden="1" x14ac:dyDescent="0.3">
      <c r="A11" s="53">
        <f t="shared" ca="1" si="0"/>
        <v>10</v>
      </c>
      <c r="B11" s="54" t="str">
        <f t="shared" ca="1" si="1"/>
        <v>gewährleistet Versorgungssicherheit</v>
      </c>
      <c r="C11" s="48"/>
      <c r="D11" s="55">
        <v>5</v>
      </c>
      <c r="E11" s="39" t="s">
        <v>4</v>
      </c>
      <c r="F11" s="39" t="s">
        <v>25</v>
      </c>
      <c r="G11" s="44"/>
    </row>
    <row r="12" spans="1:7" ht="15.6" hidden="1" x14ac:dyDescent="0.3">
      <c r="A12" s="53">
        <f t="shared" ca="1" si="0"/>
        <v>11</v>
      </c>
      <c r="B12" s="54" t="str">
        <f t="shared" ca="1" si="1"/>
        <v>Großhandel (Wiederverkäufer)</v>
      </c>
      <c r="C12" s="48"/>
      <c r="D12" s="55">
        <v>6</v>
      </c>
      <c r="E12" s="39" t="s">
        <v>2</v>
      </c>
      <c r="F12" s="39" t="s">
        <v>18</v>
      </c>
      <c r="G12" s="44"/>
    </row>
    <row r="13" spans="1:7" ht="15.6" hidden="1" x14ac:dyDescent="0.3">
      <c r="A13" s="53">
        <f t="shared" ca="1" si="0"/>
        <v>12</v>
      </c>
      <c r="B13" s="54" t="str">
        <f t="shared" ca="1" si="1"/>
        <v>Großhändler</v>
      </c>
      <c r="C13" s="48"/>
      <c r="D13" s="55">
        <v>7</v>
      </c>
      <c r="E13" s="39" t="s">
        <v>5</v>
      </c>
      <c r="F13" s="39" t="s">
        <v>22</v>
      </c>
      <c r="G13" s="44"/>
    </row>
    <row r="14" spans="1:7" ht="15.6" hidden="1" x14ac:dyDescent="0.3">
      <c r="A14" s="53">
        <f t="shared" ca="1" si="0"/>
        <v>13</v>
      </c>
      <c r="B14" s="54" t="str">
        <f t="shared" ca="1" si="1"/>
        <v>Hotellerie</v>
      </c>
      <c r="C14" s="48"/>
      <c r="D14" s="55">
        <v>8</v>
      </c>
      <c r="E14" s="39" t="s">
        <v>6</v>
      </c>
      <c r="F14" s="39" t="s">
        <v>20</v>
      </c>
      <c r="G14" s="44"/>
    </row>
    <row r="15" spans="1:7" ht="15.6" hidden="1" x14ac:dyDescent="0.3">
      <c r="A15" s="53">
        <f t="shared" ca="1" si="0"/>
        <v>14</v>
      </c>
      <c r="B15" s="54" t="str">
        <f t="shared" ca="1" si="1"/>
        <v>informiert über Produkte (Werbung persönlicher Verkauf)</v>
      </c>
      <c r="C15" s="48"/>
      <c r="D15" s="55">
        <v>9</v>
      </c>
      <c r="E15" s="38" t="s">
        <v>8</v>
      </c>
      <c r="F15" s="39" t="s">
        <v>17</v>
      </c>
      <c r="G15" s="44"/>
    </row>
    <row r="16" spans="1:7" ht="15.6" hidden="1" x14ac:dyDescent="0.3">
      <c r="A16" s="53">
        <f t="shared" ca="1" si="0"/>
        <v>15</v>
      </c>
      <c r="B16" s="54" t="str">
        <f ca="1">IF(TYPE(VLOOKUP(A16,AWA,3,0))=16,"",VLOOKUP(A16,AWA,3,0))</f>
        <v>Konsument</v>
      </c>
      <c r="C16" s="48"/>
      <c r="D16" s="55">
        <v>10</v>
      </c>
      <c r="E16" s="38" t="s">
        <v>9</v>
      </c>
      <c r="F16" s="39" t="s">
        <v>11</v>
      </c>
      <c r="G16" s="44"/>
    </row>
    <row r="17" spans="1:7" ht="15.6" hidden="1" x14ac:dyDescent="0.3">
      <c r="A17" s="53">
        <f t="shared" ca="1" si="0"/>
        <v>16</v>
      </c>
      <c r="B17" s="54" t="str">
        <f t="shared" ca="1" si="1"/>
        <v>Lebensmittelhandel</v>
      </c>
      <c r="C17" s="48"/>
      <c r="D17" s="55">
        <v>11</v>
      </c>
      <c r="E17" s="38" t="s">
        <v>11</v>
      </c>
      <c r="F17" s="39" t="s">
        <v>21</v>
      </c>
      <c r="G17" s="44"/>
    </row>
    <row r="18" spans="1:7" ht="15.6" hidden="1" x14ac:dyDescent="0.3">
      <c r="A18" s="53">
        <f t="shared" ca="1" si="0"/>
        <v>17</v>
      </c>
      <c r="B18" s="54" t="str">
        <f t="shared" ca="1" si="1"/>
        <v>leitet Produktwünsche an die Produzenten weiter</v>
      </c>
      <c r="C18" s="48"/>
      <c r="D18" s="55">
        <v>12</v>
      </c>
      <c r="E18" s="38" t="s">
        <v>12</v>
      </c>
      <c r="F18" s="39" t="s">
        <v>4</v>
      </c>
      <c r="G18" s="44"/>
    </row>
    <row r="19" spans="1:7" ht="15.6" hidden="1" x14ac:dyDescent="0.3">
      <c r="A19" s="53">
        <f t="shared" ca="1" si="0"/>
        <v>18</v>
      </c>
      <c r="B19" s="54" t="str">
        <f t="shared" ca="1" si="1"/>
        <v>Lokaler Handel</v>
      </c>
      <c r="C19" s="48"/>
      <c r="D19" s="55">
        <v>13</v>
      </c>
      <c r="E19" s="38" t="s">
        <v>13</v>
      </c>
      <c r="F19" s="39" t="s">
        <v>5</v>
      </c>
      <c r="G19" s="44"/>
    </row>
    <row r="20" spans="1:7" ht="15.6" hidden="1" x14ac:dyDescent="0.3">
      <c r="A20" s="53">
        <f t="shared" ca="1" si="0"/>
        <v>19</v>
      </c>
      <c r="B20" s="54" t="str">
        <f t="shared" ca="1" si="1"/>
        <v>Möbelhandel</v>
      </c>
      <c r="C20" s="48"/>
      <c r="D20" s="55">
        <v>14</v>
      </c>
      <c r="E20" s="38" t="s">
        <v>14</v>
      </c>
      <c r="F20" s="39" t="s">
        <v>13</v>
      </c>
      <c r="G20" s="44"/>
    </row>
    <row r="21" spans="1:7" ht="15.6" hidden="1" x14ac:dyDescent="0.3">
      <c r="A21" s="53">
        <f t="shared" ca="1" si="0"/>
        <v>20</v>
      </c>
      <c r="B21" s="54" t="str">
        <f t="shared" ca="1" si="1"/>
        <v>Molkerei</v>
      </c>
      <c r="C21" s="48"/>
      <c r="D21" s="55">
        <v>15</v>
      </c>
      <c r="E21" s="38" t="s">
        <v>15</v>
      </c>
      <c r="F21" s="39" t="s">
        <v>6</v>
      </c>
      <c r="G21" s="44"/>
    </row>
    <row r="22" spans="1:7" ht="15.6" hidden="1" x14ac:dyDescent="0.3">
      <c r="A22" s="53">
        <f t="shared" ca="1" si="0"/>
        <v>21</v>
      </c>
      <c r="B22" s="54" t="str">
        <f t="shared" ca="1" si="1"/>
        <v>Regionaler Handel</v>
      </c>
      <c r="C22" s="48"/>
      <c r="D22" s="55">
        <v>16</v>
      </c>
      <c r="E22" s="38" t="s">
        <v>16</v>
      </c>
      <c r="F22" s="39" t="s">
        <v>15</v>
      </c>
      <c r="G22" s="44"/>
    </row>
    <row r="23" spans="1:7" ht="15.6" hidden="1" x14ac:dyDescent="0.3">
      <c r="A23" s="53">
        <f t="shared" ca="1" si="0"/>
        <v>22</v>
      </c>
      <c r="B23" s="54" t="str">
        <f t="shared" ca="1" si="1"/>
        <v>Schuhhandel, Textilhandel</v>
      </c>
      <c r="C23" s="48"/>
      <c r="D23" s="55">
        <v>17</v>
      </c>
      <c r="E23" s="38" t="s">
        <v>17</v>
      </c>
      <c r="F23" s="39" t="s">
        <v>14</v>
      </c>
      <c r="G23" s="44"/>
    </row>
    <row r="24" spans="1:7" ht="15.6" hidden="1" x14ac:dyDescent="0.3">
      <c r="A24" s="53">
        <f t="shared" ca="1" si="0"/>
        <v>23</v>
      </c>
      <c r="B24" s="54" t="str">
        <f t="shared" ca="1" si="1"/>
        <v>Transport</v>
      </c>
      <c r="C24" s="48"/>
      <c r="D24" s="55">
        <v>18</v>
      </c>
      <c r="E24" s="38" t="s">
        <v>18</v>
      </c>
      <c r="F24" s="39" t="s">
        <v>23</v>
      </c>
      <c r="G24" s="44"/>
    </row>
    <row r="25" spans="1:7" ht="15.6" hidden="1" x14ac:dyDescent="0.3">
      <c r="A25" s="53">
        <f t="shared" ca="1" si="0"/>
        <v>24</v>
      </c>
      <c r="B25" s="54" t="str">
        <f t="shared" ca="1" si="1"/>
        <v>weckt Interesse für Waren (Werbung)</v>
      </c>
      <c r="C25" s="48"/>
      <c r="D25" s="55">
        <v>19</v>
      </c>
      <c r="E25" s="38" t="s">
        <v>19</v>
      </c>
      <c r="F25" s="39" t="s">
        <v>19</v>
      </c>
      <c r="G25" s="44"/>
    </row>
    <row r="26" spans="1:7" ht="15.6" hidden="1" x14ac:dyDescent="0.3">
      <c r="A26" s="53">
        <f t="shared" ca="1" si="0"/>
        <v>1</v>
      </c>
      <c r="B26" s="54" t="str">
        <f t="shared" ca="1" si="1"/>
        <v>Absatzmittler</v>
      </c>
      <c r="C26" s="48"/>
      <c r="D26" s="55">
        <v>20</v>
      </c>
      <c r="E26" s="38" t="s">
        <v>20</v>
      </c>
      <c r="F26" s="39" t="s">
        <v>3</v>
      </c>
      <c r="G26" s="44"/>
    </row>
    <row r="27" spans="1:7" ht="15.6" hidden="1" x14ac:dyDescent="0.3">
      <c r="A27" s="53">
        <f t="shared" ca="1" si="0"/>
        <v>2</v>
      </c>
      <c r="B27" s="54" t="str">
        <f t="shared" ca="1" si="1"/>
        <v>Arbeitgeber</v>
      </c>
      <c r="C27" s="48"/>
      <c r="D27" s="55">
        <v>21</v>
      </c>
      <c r="E27" s="38" t="s">
        <v>21</v>
      </c>
      <c r="F27" s="39" t="s">
        <v>24</v>
      </c>
      <c r="G27" s="44"/>
    </row>
    <row r="28" spans="1:7" ht="15.6" hidden="1" x14ac:dyDescent="0.3">
      <c r="A28" s="53">
        <f t="shared" ca="1" si="0"/>
        <v>3</v>
      </c>
      <c r="B28" s="54" t="str">
        <f t="shared" ca="1" si="1"/>
        <v>Außenhandel (international)</v>
      </c>
      <c r="C28" s="48"/>
      <c r="D28" s="55">
        <v>22</v>
      </c>
      <c r="E28" s="38" t="s">
        <v>22</v>
      </c>
      <c r="F28" s="39" t="s">
        <v>16</v>
      </c>
      <c r="G28" s="44"/>
    </row>
    <row r="29" spans="1:7" ht="15.6" hidden="1" x14ac:dyDescent="0.3">
      <c r="A29" s="53">
        <f t="shared" ca="1" si="0"/>
        <v>4</v>
      </c>
      <c r="B29" s="54" t="str">
        <f t="shared" ca="1" si="1"/>
        <v>Bauer</v>
      </c>
      <c r="C29" s="48"/>
      <c r="D29" s="55">
        <v>23</v>
      </c>
      <c r="E29" s="38" t="s">
        <v>23</v>
      </c>
      <c r="F29" s="39" t="s">
        <v>2</v>
      </c>
      <c r="G29" s="44"/>
    </row>
    <row r="30" spans="1:7" ht="15.6" hidden="1" x14ac:dyDescent="0.3">
      <c r="A30" s="53">
        <f t="shared" ca="1" si="0"/>
        <v>5</v>
      </c>
      <c r="B30" s="54" t="str">
        <f t="shared" ca="1" si="1"/>
        <v>Binnenhandel (national)</v>
      </c>
      <c r="C30" s="48"/>
      <c r="D30" s="55">
        <v>24</v>
      </c>
      <c r="E30" s="38" t="s">
        <v>24</v>
      </c>
      <c r="F30" s="39" t="s">
        <v>12</v>
      </c>
      <c r="G30" s="44"/>
    </row>
    <row r="31" spans="1:7" ht="15.6" hidden="1" x14ac:dyDescent="0.3">
      <c r="A31" s="44"/>
      <c r="B31" s="44"/>
      <c r="C31" s="44"/>
      <c r="D31" s="55">
        <v>25</v>
      </c>
      <c r="E31" s="38" t="s">
        <v>25</v>
      </c>
      <c r="F31" s="44"/>
      <c r="G31" s="44"/>
    </row>
    <row r="32" spans="1:7" ht="15.6" hidden="1" x14ac:dyDescent="0.3">
      <c r="A32" s="46"/>
      <c r="B32" s="40">
        <f>COUNTA(AWBNr)</f>
        <v>18</v>
      </c>
      <c r="C32" s="44"/>
      <c r="D32" s="55">
        <v>26</v>
      </c>
      <c r="E32" s="38" t="s">
        <v>26</v>
      </c>
      <c r="F32" s="44"/>
      <c r="G32" s="44"/>
    </row>
    <row r="33" spans="1:7" ht="16.2" hidden="1" thickBot="1" x14ac:dyDescent="0.35">
      <c r="A33" s="46"/>
      <c r="B33" s="47">
        <f>60/B32</f>
        <v>3.3333333333333335</v>
      </c>
      <c r="C33" s="44"/>
      <c r="D33" s="37" t="s">
        <v>174</v>
      </c>
      <c r="E33" s="36"/>
      <c r="F33" s="36"/>
      <c r="G33" s="44"/>
    </row>
    <row r="34" spans="1:7" ht="16.2" hidden="1" thickBot="1" x14ac:dyDescent="0.35">
      <c r="A34" s="48"/>
      <c r="B34" s="48"/>
      <c r="C34" s="44"/>
      <c r="D34" s="37" t="s">
        <v>179</v>
      </c>
      <c r="E34" s="55"/>
      <c r="G34" s="44"/>
    </row>
    <row r="35" spans="1:7" ht="21.6" hidden="1" thickBot="1" x14ac:dyDescent="0.55000000000000004">
      <c r="A35" s="49"/>
      <c r="B35" s="56" t="s">
        <v>184</v>
      </c>
      <c r="C35" s="44"/>
      <c r="D35" s="55">
        <v>1</v>
      </c>
      <c r="E35" s="38" t="s">
        <v>36</v>
      </c>
      <c r="F35" s="38" t="s">
        <v>39</v>
      </c>
      <c r="G35" s="44"/>
    </row>
    <row r="36" spans="1:7" ht="15.6" hidden="1" x14ac:dyDescent="0.3">
      <c r="A36" s="53">
        <f ca="1">IF(ROUNDUP(MINUTE(NOW())/B33,0)=0,1,ROUNDUP(MINUTE(NOW())/B33,0))</f>
        <v>4</v>
      </c>
      <c r="B36" s="54" t="str">
        <f t="shared" ref="B36:B53" ca="1" si="2">IF(TYPE(VLOOKUP(A36,AWB,3,0))=16,"",VLOOKUP(A36,AWB,3,0))</f>
        <v>dem Arbeitsumfeld angepasst (Art des Geschäftes bzw. der Ware)</v>
      </c>
      <c r="C36" s="44"/>
      <c r="D36" s="55">
        <v>2</v>
      </c>
      <c r="E36" s="38" t="s">
        <v>37</v>
      </c>
      <c r="F36" s="38" t="s">
        <v>49</v>
      </c>
      <c r="G36" s="44"/>
    </row>
    <row r="37" spans="1:7" ht="15.6" hidden="1" x14ac:dyDescent="0.3">
      <c r="A37" s="53">
        <f t="shared" ref="A37:A53" ca="1" si="3">IF(A36+1&gt;$B$32,1,A36+1)</f>
        <v>5</v>
      </c>
      <c r="B37" s="54" t="str">
        <f t="shared" ca="1" si="2"/>
        <v>dem Typ des/der VerkäuferIn entsprechen (Alter, Figur, ...)</v>
      </c>
      <c r="C37" s="44"/>
      <c r="D37" s="55">
        <v>3</v>
      </c>
      <c r="E37" s="38" t="s">
        <v>38</v>
      </c>
      <c r="F37" s="38" t="s">
        <v>38</v>
      </c>
      <c r="G37" s="44"/>
    </row>
    <row r="38" spans="1:7" ht="15.6" hidden="1" x14ac:dyDescent="0.3">
      <c r="A38" s="53">
        <f t="shared" ca="1" si="3"/>
        <v>6</v>
      </c>
      <c r="B38" s="54" t="str">
        <f t="shared" ca="1" si="2"/>
        <v>firmeneigene Arbeitskleidung</v>
      </c>
      <c r="C38" s="44"/>
      <c r="D38" s="55">
        <v>4</v>
      </c>
      <c r="E38" s="38" t="s">
        <v>39</v>
      </c>
      <c r="F38" s="38" t="s">
        <v>41</v>
      </c>
      <c r="G38" s="44"/>
    </row>
    <row r="39" spans="1:7" ht="15.6" hidden="1" x14ac:dyDescent="0.3">
      <c r="A39" s="53">
        <f t="shared" ca="1" si="3"/>
        <v>7</v>
      </c>
      <c r="B39" s="54" t="str">
        <f t="shared" ca="1" si="2"/>
        <v>für alle Verkäufer</v>
      </c>
      <c r="C39" s="44"/>
      <c r="D39" s="55">
        <v>5</v>
      </c>
      <c r="E39" s="38" t="s">
        <v>41</v>
      </c>
      <c r="F39" s="38" t="s">
        <v>44</v>
      </c>
      <c r="G39" s="44"/>
    </row>
    <row r="40" spans="1:7" ht="15.6" hidden="1" x14ac:dyDescent="0.3">
      <c r="A40" s="53">
        <f t="shared" ca="1" si="3"/>
        <v>8</v>
      </c>
      <c r="B40" s="54" t="str">
        <f t="shared" ca="1" si="2"/>
        <v>gepflegte Haare und ordentliche Frisur (Kopfbedeckung im LM-Handel)</v>
      </c>
      <c r="C40" s="44"/>
      <c r="D40" s="55">
        <v>6</v>
      </c>
      <c r="E40" s="38" t="s">
        <v>42</v>
      </c>
      <c r="F40" s="38" t="s">
        <v>171</v>
      </c>
      <c r="G40" s="44"/>
    </row>
    <row r="41" spans="1:7" ht="15.6" hidden="1" x14ac:dyDescent="0.3">
      <c r="A41" s="53">
        <f t="shared" ca="1" si="3"/>
        <v>9</v>
      </c>
      <c r="B41" s="54" t="str">
        <f t="shared" ca="1" si="2"/>
        <v>geschmackvoll</v>
      </c>
      <c r="C41" s="44"/>
      <c r="D41" s="55">
        <v>7</v>
      </c>
      <c r="E41" s="38" t="s">
        <v>43</v>
      </c>
      <c r="F41" s="38" t="s">
        <v>47</v>
      </c>
      <c r="G41" s="44"/>
    </row>
    <row r="42" spans="1:7" ht="15.6" hidden="1" x14ac:dyDescent="0.3">
      <c r="A42" s="53">
        <f t="shared" ca="1" si="3"/>
        <v>10</v>
      </c>
      <c r="B42" s="54" t="str">
        <f t="shared" ca="1" si="2"/>
        <v>gleiche Arbeitskleidung</v>
      </c>
      <c r="C42" s="44"/>
      <c r="D42" s="55">
        <v>8</v>
      </c>
      <c r="E42" s="38" t="s">
        <v>44</v>
      </c>
      <c r="F42" s="38" t="s">
        <v>51</v>
      </c>
      <c r="G42" s="44"/>
    </row>
    <row r="43" spans="1:7" ht="15.6" hidden="1" x14ac:dyDescent="0.3">
      <c r="A43" s="53">
        <f t="shared" ca="1" si="3"/>
        <v>11</v>
      </c>
      <c r="B43" s="54" t="str">
        <f t="shared" ca="1" si="2"/>
        <v>kein Mundgeruch und Körpergeruch</v>
      </c>
      <c r="C43" s="44"/>
      <c r="D43" s="55">
        <v>9</v>
      </c>
      <c r="E43" s="38" t="s">
        <v>45</v>
      </c>
      <c r="F43" s="38" t="s">
        <v>42</v>
      </c>
      <c r="G43" s="44"/>
    </row>
    <row r="44" spans="1:7" ht="15.6" hidden="1" x14ac:dyDescent="0.3">
      <c r="A44" s="53">
        <f t="shared" ca="1" si="3"/>
        <v>12</v>
      </c>
      <c r="B44" s="54" t="str">
        <f t="shared" ca="1" si="2"/>
        <v>nicht zu starkes Parfum</v>
      </c>
      <c r="C44" s="44"/>
      <c r="D44" s="55">
        <v>10</v>
      </c>
      <c r="E44" s="38" t="s">
        <v>171</v>
      </c>
      <c r="F44" s="38" t="s">
        <v>46</v>
      </c>
      <c r="G44" s="44"/>
    </row>
    <row r="45" spans="1:7" ht="15.6" hidden="1" x14ac:dyDescent="0.3">
      <c r="A45" s="53">
        <f t="shared" ca="1" si="3"/>
        <v>13</v>
      </c>
      <c r="B45" s="54" t="str">
        <f t="shared" ca="1" si="2"/>
        <v>sauber, ordentlich, gepflegt</v>
      </c>
      <c r="C45" s="44"/>
      <c r="D45" s="55">
        <v>11</v>
      </c>
      <c r="E45" s="38" t="s">
        <v>46</v>
      </c>
      <c r="F45" s="38" t="s">
        <v>54</v>
      </c>
      <c r="G45" s="44"/>
    </row>
    <row r="46" spans="1:7" ht="15.6" hidden="1" x14ac:dyDescent="0.3">
      <c r="A46" s="53">
        <f t="shared" ca="1" si="3"/>
        <v>14</v>
      </c>
      <c r="B46" s="54" t="str">
        <f t="shared" ca="1" si="2"/>
        <v>saubere Hände und Fingernägel</v>
      </c>
      <c r="C46" s="44"/>
      <c r="D46" s="55">
        <v>12</v>
      </c>
      <c r="E46" s="38" t="s">
        <v>47</v>
      </c>
      <c r="F46" s="38" t="s">
        <v>53</v>
      </c>
      <c r="G46" s="44"/>
    </row>
    <row r="47" spans="1:7" ht="15.6" hidden="1" x14ac:dyDescent="0.3">
      <c r="A47" s="53">
        <f t="shared" ca="1" si="3"/>
        <v>15</v>
      </c>
      <c r="B47" s="54" t="str">
        <f t="shared" ca="1" si="2"/>
        <v>tägliche Reinigung (gibt Frische, Sicherheit und Selbstvertrauen!)</v>
      </c>
      <c r="C47" s="44"/>
      <c r="D47" s="55">
        <v>13</v>
      </c>
      <c r="E47" s="38" t="s">
        <v>49</v>
      </c>
      <c r="F47" s="38" t="s">
        <v>45</v>
      </c>
      <c r="G47" s="44"/>
    </row>
    <row r="48" spans="1:7" ht="15.6" hidden="1" x14ac:dyDescent="0.3">
      <c r="A48" s="53">
        <f t="shared" ca="1" si="3"/>
        <v>16</v>
      </c>
      <c r="B48" s="54" t="str">
        <f t="shared" ca="1" si="2"/>
        <v>Verkaufstechniken</v>
      </c>
      <c r="C48" s="44"/>
      <c r="D48" s="55">
        <v>14</v>
      </c>
      <c r="E48" s="38" t="s">
        <v>50</v>
      </c>
      <c r="F48" s="38" t="s">
        <v>52</v>
      </c>
      <c r="G48" s="44"/>
    </row>
    <row r="49" spans="1:7" ht="15.6" hidden="1" x14ac:dyDescent="0.3">
      <c r="A49" s="53">
        <f t="shared" ca="1" si="3"/>
        <v>17</v>
      </c>
      <c r="B49" s="54" t="str">
        <f t="shared" ca="1" si="2"/>
        <v>Warenkenntnis</v>
      </c>
      <c r="C49" s="44"/>
      <c r="D49" s="55">
        <v>15</v>
      </c>
      <c r="E49" s="38" t="s">
        <v>51</v>
      </c>
      <c r="F49" s="38" t="s">
        <v>50</v>
      </c>
      <c r="G49" s="44"/>
    </row>
    <row r="50" spans="1:7" ht="15.6" hidden="1" x14ac:dyDescent="0.3">
      <c r="A50" s="53">
        <f t="shared" ca="1" si="3"/>
        <v>18</v>
      </c>
      <c r="B50" s="54" t="str">
        <f t="shared" ca="1" si="2"/>
        <v>Zweckmäßig, bequem</v>
      </c>
      <c r="C50" s="44"/>
      <c r="D50" s="55">
        <v>16</v>
      </c>
      <c r="E50" s="38" t="s">
        <v>52</v>
      </c>
      <c r="F50" s="38" t="s">
        <v>37</v>
      </c>
      <c r="G50" s="44"/>
    </row>
    <row r="51" spans="1:7" ht="15.6" hidden="1" x14ac:dyDescent="0.3">
      <c r="A51" s="53">
        <f t="shared" ca="1" si="3"/>
        <v>1</v>
      </c>
      <c r="B51" s="54" t="str">
        <f t="shared" ca="1" si="2"/>
        <v>Allgemeinwissen</v>
      </c>
      <c r="C51" s="44"/>
      <c r="D51" s="55">
        <v>17</v>
      </c>
      <c r="E51" s="38" t="s">
        <v>53</v>
      </c>
      <c r="F51" s="38" t="s">
        <v>36</v>
      </c>
      <c r="G51" s="44"/>
    </row>
    <row r="52" spans="1:7" ht="15.6" hidden="1" x14ac:dyDescent="0.3">
      <c r="A52" s="53">
        <f t="shared" ca="1" si="3"/>
        <v>2</v>
      </c>
      <c r="B52" s="54" t="str">
        <f t="shared" ca="1" si="2"/>
        <v>bessere Erkennbarkeit des Verkaufspersonals</v>
      </c>
      <c r="C52" s="44"/>
      <c r="D52" s="55">
        <v>18</v>
      </c>
      <c r="E52" s="38" t="s">
        <v>54</v>
      </c>
      <c r="F52" s="38" t="s">
        <v>43</v>
      </c>
      <c r="G52" s="44"/>
    </row>
    <row r="53" spans="1:7" ht="16.2" hidden="1" thickBot="1" x14ac:dyDescent="0.35">
      <c r="A53" s="53">
        <f t="shared" ca="1" si="3"/>
        <v>3</v>
      </c>
      <c r="B53" s="54" t="str">
        <f t="shared" ca="1" si="2"/>
        <v>betriebswirtschaftliche Grundkenntnisse</v>
      </c>
      <c r="C53" s="44"/>
      <c r="D53" s="37" t="s">
        <v>175</v>
      </c>
      <c r="E53" s="36"/>
      <c r="F53" s="36"/>
      <c r="G53" s="44"/>
    </row>
    <row r="54" spans="1:7" ht="16.2" hidden="1" thickBot="1" x14ac:dyDescent="0.35">
      <c r="A54" s="44"/>
      <c r="B54" s="44"/>
      <c r="C54" s="44"/>
      <c r="D54" s="37" t="s">
        <v>180</v>
      </c>
      <c r="E54" s="55"/>
      <c r="G54" s="44"/>
    </row>
    <row r="55" spans="1:7" ht="15.6" hidden="1" x14ac:dyDescent="0.3">
      <c r="A55" s="46"/>
      <c r="B55" s="40">
        <f>COUNTA(AWCNr)</f>
        <v>21</v>
      </c>
      <c r="C55" s="44"/>
      <c r="D55" s="55">
        <v>1</v>
      </c>
      <c r="E55" s="38" t="s">
        <v>56</v>
      </c>
      <c r="F55" s="38" t="s">
        <v>188</v>
      </c>
      <c r="G55" s="44"/>
    </row>
    <row r="56" spans="1:7" ht="15.6" hidden="1" x14ac:dyDescent="0.3">
      <c r="A56" s="46"/>
      <c r="B56" s="47">
        <f>60/B55</f>
        <v>2.8571428571428572</v>
      </c>
      <c r="C56" s="44"/>
      <c r="D56" s="55">
        <v>2</v>
      </c>
      <c r="E56" s="38" t="s">
        <v>57</v>
      </c>
      <c r="F56" s="38" t="s">
        <v>60</v>
      </c>
      <c r="G56" s="44"/>
    </row>
    <row r="57" spans="1:7" ht="15.6" hidden="1" x14ac:dyDescent="0.3">
      <c r="A57" s="48"/>
      <c r="B57" s="48"/>
      <c r="C57" s="44"/>
      <c r="D57" s="55">
        <v>3</v>
      </c>
      <c r="E57" s="38" t="s">
        <v>58</v>
      </c>
      <c r="F57" s="38" t="s">
        <v>68</v>
      </c>
      <c r="G57" s="44"/>
    </row>
    <row r="58" spans="1:7" ht="21.6" hidden="1" thickBot="1" x14ac:dyDescent="0.55000000000000004">
      <c r="A58" s="49"/>
      <c r="B58" s="56" t="s">
        <v>185</v>
      </c>
      <c r="C58" s="44"/>
      <c r="D58" s="55">
        <v>4</v>
      </c>
      <c r="E58" s="38" t="s">
        <v>59</v>
      </c>
      <c r="F58" s="38" t="s">
        <v>70</v>
      </c>
      <c r="G58" s="44"/>
    </row>
    <row r="59" spans="1:7" ht="15.6" hidden="1" x14ac:dyDescent="0.3">
      <c r="A59" s="53">
        <f ca="1">IF(ROUNDUP(MINUTE(NOW())/B56,0)=0,1,ROUNDUP(MINUTE(NOW())/B56,0))</f>
        <v>5</v>
      </c>
      <c r="B59" s="54" t="str">
        <f t="shared" ref="B59:B79" ca="1" si="4">IF(TYPE(VLOOKUP(A59,AWC,3,0))=16,"",VLOOKUP(A59,AWC,3,0))</f>
        <v>Freundlich und höflich sein</v>
      </c>
      <c r="C59" s="44"/>
      <c r="D59" s="55">
        <v>5</v>
      </c>
      <c r="E59" s="38" t="s">
        <v>60</v>
      </c>
      <c r="F59" s="38" t="s">
        <v>58</v>
      </c>
      <c r="G59" s="44"/>
    </row>
    <row r="60" spans="1:7" ht="15.6" hidden="1" x14ac:dyDescent="0.3">
      <c r="A60" s="53">
        <f t="shared" ref="A60:A79" ca="1" si="5">IF(A59+1&gt;$B$55,1,A59+1)</f>
        <v>6</v>
      </c>
      <c r="B60" s="54" t="str">
        <f t="shared" ca="1" si="4"/>
        <v>Kleidung</v>
      </c>
      <c r="C60" s="44"/>
      <c r="D60" s="55">
        <v>6</v>
      </c>
      <c r="E60" s="38" t="s">
        <v>61</v>
      </c>
      <c r="F60" s="38" t="s">
        <v>56</v>
      </c>
      <c r="G60" s="44"/>
    </row>
    <row r="61" spans="1:7" ht="15.6" hidden="1" x14ac:dyDescent="0.3">
      <c r="A61" s="53">
        <f t="shared" ca="1" si="5"/>
        <v>7</v>
      </c>
      <c r="B61" s="54" t="str">
        <f t="shared" ca="1" si="4"/>
        <v>Körperpflege</v>
      </c>
      <c r="C61" s="44"/>
      <c r="D61" s="55">
        <v>7</v>
      </c>
      <c r="E61" s="38" t="s">
        <v>62</v>
      </c>
      <c r="F61" s="38" t="s">
        <v>57</v>
      </c>
      <c r="G61" s="44"/>
    </row>
    <row r="62" spans="1:7" ht="15.6" hidden="1" x14ac:dyDescent="0.3">
      <c r="A62" s="53">
        <f t="shared" ca="1" si="5"/>
        <v>8</v>
      </c>
      <c r="B62" s="54" t="str">
        <f t="shared" ca="1" si="4"/>
        <v>Lautstärke</v>
      </c>
      <c r="C62" s="44"/>
      <c r="D62" s="55">
        <v>8</v>
      </c>
      <c r="E62" s="38" t="s">
        <v>63</v>
      </c>
      <c r="F62" s="38" t="s">
        <v>64</v>
      </c>
      <c r="G62" s="44"/>
    </row>
    <row r="63" spans="1:7" ht="15.6" hidden="1" x14ac:dyDescent="0.3">
      <c r="A63" s="53">
        <f t="shared" ca="1" si="5"/>
        <v>9</v>
      </c>
      <c r="B63" s="54" t="str">
        <f t="shared" ca="1" si="4"/>
        <v>natürlich sprechen</v>
      </c>
      <c r="C63" s="44"/>
      <c r="D63" s="55">
        <v>9</v>
      </c>
      <c r="E63" s="38" t="s">
        <v>64</v>
      </c>
      <c r="F63" s="38" t="s">
        <v>62</v>
      </c>
      <c r="G63" s="44"/>
    </row>
    <row r="64" spans="1:7" ht="15.6" hidden="1" x14ac:dyDescent="0.3">
      <c r="A64" s="53">
        <f t="shared" ca="1" si="5"/>
        <v>10</v>
      </c>
      <c r="B64" s="54" t="str">
        <f t="shared" ca="1" si="4"/>
        <v>rasch auf eine neue Verkaufssituation einstellen</v>
      </c>
      <c r="C64" s="44"/>
      <c r="D64" s="55">
        <v>10</v>
      </c>
      <c r="E64" s="38" t="s">
        <v>65</v>
      </c>
      <c r="F64" s="38" t="s">
        <v>61</v>
      </c>
      <c r="G64" s="44"/>
    </row>
    <row r="65" spans="1:7" ht="15.6" hidden="1" x14ac:dyDescent="0.3">
      <c r="A65" s="53">
        <f t="shared" ca="1" si="5"/>
        <v>11</v>
      </c>
      <c r="B65" s="54" t="str">
        <f t="shared" ca="1" si="4"/>
        <v>Sprechpausen</v>
      </c>
      <c r="C65" s="44"/>
      <c r="D65" s="55">
        <v>11</v>
      </c>
      <c r="E65" s="38" t="s">
        <v>66</v>
      </c>
      <c r="F65" s="38" t="s">
        <v>67</v>
      </c>
      <c r="G65" s="44"/>
    </row>
    <row r="66" spans="1:7" ht="15.6" hidden="1" x14ac:dyDescent="0.3">
      <c r="A66" s="53">
        <f t="shared" ca="1" si="5"/>
        <v>12</v>
      </c>
      <c r="B66" s="54" t="str">
        <f t="shared" ca="1" si="4"/>
        <v>Sprechtempo</v>
      </c>
      <c r="C66" s="44"/>
      <c r="D66" s="55">
        <v>12</v>
      </c>
      <c r="E66" s="38" t="s">
        <v>67</v>
      </c>
      <c r="F66" s="38" t="s">
        <v>66</v>
      </c>
      <c r="G66" s="44"/>
    </row>
    <row r="67" spans="1:7" ht="15.6" hidden="1" x14ac:dyDescent="0.3">
      <c r="A67" s="53">
        <f t="shared" ca="1" si="5"/>
        <v>13</v>
      </c>
      <c r="B67" s="54" t="str">
        <f t="shared" ca="1" si="4"/>
        <v>Stimmhöhe</v>
      </c>
      <c r="C67" s="44"/>
      <c r="D67" s="55">
        <v>13</v>
      </c>
      <c r="E67" s="38" t="s">
        <v>68</v>
      </c>
      <c r="F67" s="38" t="s">
        <v>65</v>
      </c>
      <c r="G67" s="44"/>
    </row>
    <row r="68" spans="1:7" ht="15.6" hidden="1" x14ac:dyDescent="0.3">
      <c r="A68" s="53">
        <f t="shared" ca="1" si="5"/>
        <v>14</v>
      </c>
      <c r="B68" s="54" t="str">
        <f t="shared" ca="1" si="4"/>
        <v>und aufdringlich</v>
      </c>
      <c r="C68" s="44"/>
      <c r="D68" s="55">
        <v>14</v>
      </c>
      <c r="E68" s="38" t="s">
        <v>70</v>
      </c>
      <c r="F68" s="38" t="s">
        <v>76</v>
      </c>
      <c r="G68" s="44"/>
    </row>
    <row r="69" spans="1:7" ht="15.6" hidden="1" x14ac:dyDescent="0.3">
      <c r="A69" s="53">
        <f t="shared" ca="1" si="5"/>
        <v>15</v>
      </c>
      <c r="B69" s="54" t="str">
        <f t="shared" ca="1" si="4"/>
        <v>ungezwungen bewegen (Körpersprache)</v>
      </c>
      <c r="C69" s="44"/>
      <c r="D69" s="55">
        <v>15</v>
      </c>
      <c r="E69" s="38" t="s">
        <v>188</v>
      </c>
      <c r="F69" s="38" t="s">
        <v>63</v>
      </c>
      <c r="G69" s="44"/>
    </row>
    <row r="70" spans="1:7" ht="15.6" hidden="1" x14ac:dyDescent="0.3">
      <c r="A70" s="53">
        <f t="shared" ca="1" si="5"/>
        <v>16</v>
      </c>
      <c r="B70" s="54" t="str">
        <f t="shared" ca="1" si="4"/>
        <v>Verkäufer wirkt desinteressiert,</v>
      </c>
      <c r="C70" s="44"/>
      <c r="D70" s="55">
        <v>16</v>
      </c>
      <c r="E70" s="38" t="s">
        <v>72</v>
      </c>
      <c r="F70" s="38" t="s">
        <v>72</v>
      </c>
      <c r="G70" s="44"/>
    </row>
    <row r="71" spans="1:7" ht="15.6" hidden="1" x14ac:dyDescent="0.3">
      <c r="A71" s="53">
        <f t="shared" ca="1" si="5"/>
        <v>17</v>
      </c>
      <c r="B71" s="54" t="str">
        <f t="shared" ca="1" si="4"/>
        <v>Verkäufer wirkt unangenehm</v>
      </c>
      <c r="C71" s="44"/>
      <c r="D71" s="55">
        <v>17</v>
      </c>
      <c r="E71" s="38" t="s">
        <v>73</v>
      </c>
      <c r="F71" s="38" t="s">
        <v>75</v>
      </c>
      <c r="G71" s="44"/>
    </row>
    <row r="72" spans="1:7" ht="15.6" hidden="1" x14ac:dyDescent="0.3">
      <c r="A72" s="53">
        <f t="shared" ca="1" si="5"/>
        <v>18</v>
      </c>
      <c r="B72" s="54" t="str">
        <f t="shared" ca="1" si="4"/>
        <v>Verkäufer wirkt unsicher und kann nicht überzeugen</v>
      </c>
      <c r="C72" s="44"/>
      <c r="D72" s="55">
        <v>18</v>
      </c>
      <c r="E72" s="38" t="s">
        <v>75</v>
      </c>
      <c r="F72" s="38" t="s">
        <v>78</v>
      </c>
      <c r="G72" s="44"/>
    </row>
    <row r="73" spans="1:7" ht="15.6" hidden="1" x14ac:dyDescent="0.3">
      <c r="A73" s="53">
        <f t="shared" ca="1" si="5"/>
        <v>19</v>
      </c>
      <c r="B73" s="54" t="str">
        <f t="shared" ca="1" si="4"/>
        <v>wirkt auf den Kunden ermüdend</v>
      </c>
      <c r="C73" s="44"/>
      <c r="D73" s="55">
        <v>19</v>
      </c>
      <c r="E73" s="38" t="s">
        <v>76</v>
      </c>
      <c r="F73" s="38" t="s">
        <v>73</v>
      </c>
      <c r="G73" s="44"/>
    </row>
    <row r="74" spans="1:7" ht="15.6" hidden="1" x14ac:dyDescent="0.3">
      <c r="A74" s="53">
        <f t="shared" ca="1" si="5"/>
        <v>20</v>
      </c>
      <c r="B74" s="54" t="str">
        <f t="shared" ca="1" si="4"/>
        <v>zuhören</v>
      </c>
      <c r="C74" s="44"/>
      <c r="D74" s="55">
        <v>20</v>
      </c>
      <c r="E74" s="38" t="s">
        <v>78</v>
      </c>
      <c r="F74" s="38" t="s">
        <v>59</v>
      </c>
      <c r="G74" s="44"/>
    </row>
    <row r="75" spans="1:7" ht="15.6" hidden="1" x14ac:dyDescent="0.3">
      <c r="A75" s="53">
        <f t="shared" ca="1" si="5"/>
        <v>21</v>
      </c>
      <c r="B75" s="54" t="str">
        <f t="shared" ca="1" si="4"/>
        <v>Zuhören für den Kunden anstrengend</v>
      </c>
      <c r="C75" s="44"/>
      <c r="D75" s="55">
        <v>21</v>
      </c>
      <c r="E75" s="38" t="s">
        <v>79</v>
      </c>
      <c r="F75" s="38" t="s">
        <v>79</v>
      </c>
      <c r="G75" s="44"/>
    </row>
    <row r="76" spans="1:7" ht="16.2" hidden="1" thickBot="1" x14ac:dyDescent="0.35">
      <c r="A76" s="53">
        <f t="shared" ca="1" si="5"/>
        <v>1</v>
      </c>
      <c r="B76" s="54" t="str">
        <f t="shared" ca="1" si="4"/>
        <v>Kunde wird verwirrt (Missverständnisse)</v>
      </c>
      <c r="C76" s="44"/>
      <c r="D76" s="37" t="s">
        <v>176</v>
      </c>
      <c r="E76" s="36"/>
      <c r="F76" s="36"/>
      <c r="G76" s="44"/>
    </row>
    <row r="77" spans="1:7" ht="16.2" hidden="1" thickBot="1" x14ac:dyDescent="0.35">
      <c r="A77" s="53">
        <f t="shared" ca="1" si="5"/>
        <v>2</v>
      </c>
      <c r="B77" s="54" t="str">
        <f t="shared" ca="1" si="4"/>
        <v>auf Kundenwünsche eingehen</v>
      </c>
      <c r="C77" s="44"/>
      <c r="D77" s="37" t="s">
        <v>181</v>
      </c>
      <c r="E77" s="55"/>
      <c r="G77" s="44"/>
    </row>
    <row r="78" spans="1:7" ht="15.6" hidden="1" x14ac:dyDescent="0.3">
      <c r="A78" s="53">
        <f t="shared" ca="1" si="5"/>
        <v>3</v>
      </c>
      <c r="B78" s="54" t="str">
        <f t="shared" ca="1" si="4"/>
        <v>Aussprache</v>
      </c>
      <c r="C78" s="44"/>
      <c r="D78" s="55">
        <v>1</v>
      </c>
      <c r="E78" s="38" t="s">
        <v>81</v>
      </c>
      <c r="F78" s="38" t="s">
        <v>81</v>
      </c>
      <c r="G78" s="44"/>
    </row>
    <row r="79" spans="1:7" ht="15.6" hidden="1" x14ac:dyDescent="0.3">
      <c r="A79" s="53">
        <f t="shared" ca="1" si="5"/>
        <v>4</v>
      </c>
      <c r="B79" s="54" t="str">
        <f t="shared" ca="1" si="4"/>
        <v>Aussprache des Verkäufers wird undeutlich</v>
      </c>
      <c r="C79" s="44"/>
      <c r="D79" s="55">
        <v>2</v>
      </c>
      <c r="E79" s="38" t="s">
        <v>82</v>
      </c>
      <c r="F79" s="38" t="s">
        <v>93</v>
      </c>
      <c r="G79" s="44"/>
    </row>
    <row r="80" spans="1:7" ht="15.6" hidden="1" x14ac:dyDescent="0.3">
      <c r="A80" s="44"/>
      <c r="B80" s="44"/>
      <c r="C80" s="44"/>
      <c r="D80" s="55">
        <v>3</v>
      </c>
      <c r="E80" s="38" t="s">
        <v>84</v>
      </c>
      <c r="F80" s="38" t="s">
        <v>102</v>
      </c>
      <c r="G80" s="44"/>
    </row>
    <row r="81" spans="1:7" ht="15.6" hidden="1" x14ac:dyDescent="0.3">
      <c r="A81" s="46"/>
      <c r="B81" s="40">
        <f>COUNTA(AWDNr)</f>
        <v>24</v>
      </c>
      <c r="C81" s="44"/>
      <c r="D81" s="55">
        <v>4</v>
      </c>
      <c r="E81" s="38" t="s">
        <v>83</v>
      </c>
      <c r="F81" s="38" t="s">
        <v>99</v>
      </c>
      <c r="G81" s="44"/>
    </row>
    <row r="82" spans="1:7" ht="15.6" hidden="1" x14ac:dyDescent="0.3">
      <c r="A82" s="46"/>
      <c r="B82" s="47">
        <f>60/B81</f>
        <v>2.5</v>
      </c>
      <c r="C82" s="44"/>
      <c r="D82" s="55">
        <v>5</v>
      </c>
      <c r="E82" s="38" t="s">
        <v>86</v>
      </c>
      <c r="F82" s="38" t="s">
        <v>101</v>
      </c>
      <c r="G82" s="44"/>
    </row>
    <row r="83" spans="1:7" ht="15.6" hidden="1" x14ac:dyDescent="0.3">
      <c r="A83" s="48"/>
      <c r="B83" s="48"/>
      <c r="C83" s="44"/>
      <c r="D83" s="55">
        <v>6</v>
      </c>
      <c r="E83" s="38" t="s">
        <v>87</v>
      </c>
      <c r="F83" s="38" t="s">
        <v>96</v>
      </c>
      <c r="G83" s="44"/>
    </row>
    <row r="84" spans="1:7" ht="21.6" hidden="1" thickBot="1" x14ac:dyDescent="0.55000000000000004">
      <c r="A84" s="49"/>
      <c r="B84" s="56" t="s">
        <v>186</v>
      </c>
      <c r="C84" s="44"/>
      <c r="D84" s="55">
        <v>7</v>
      </c>
      <c r="E84" s="38" t="s">
        <v>89</v>
      </c>
      <c r="F84" s="38" t="s">
        <v>106</v>
      </c>
      <c r="G84" s="44"/>
    </row>
    <row r="85" spans="1:7" ht="15.6" hidden="1" x14ac:dyDescent="0.3">
      <c r="A85" s="53">
        <f ca="1">IF(ROUNDUP(MINUTE(NOW())/B82,0)=0,1,ROUNDUP(MINUTE(NOW())/B82,0))</f>
        <v>6</v>
      </c>
      <c r="B85" s="54" t="str">
        <f t="shared" ref="B85:B108" ca="1" si="6">IF(TYPE(VLOOKUP(A85,AWD,3,0))=16,"",VLOOKUP(A85,AWD,3,0))</f>
        <v>fahrige</v>
      </c>
      <c r="C85" s="44"/>
      <c r="D85" s="55">
        <v>8</v>
      </c>
      <c r="E85" s="38" t="s">
        <v>88</v>
      </c>
      <c r="F85" s="38" t="s">
        <v>104</v>
      </c>
      <c r="G85" s="44"/>
    </row>
    <row r="86" spans="1:7" ht="15.6" hidden="1" x14ac:dyDescent="0.3">
      <c r="A86" s="53">
        <f t="shared" ref="A86:A108" ca="1" si="7">IF(A85+1&gt;$B$81,1,A85+1)</f>
        <v>7</v>
      </c>
      <c r="B86" s="54" t="str">
        <f t="shared" ca="1" si="6"/>
        <v>feuchte Hände beim Händedruck</v>
      </c>
      <c r="C86" s="44"/>
      <c r="D86" s="55">
        <v>9</v>
      </c>
      <c r="E86" s="38" t="s">
        <v>91</v>
      </c>
      <c r="F86" s="38" t="s">
        <v>92</v>
      </c>
      <c r="G86" s="44"/>
    </row>
    <row r="87" spans="1:7" ht="15.6" hidden="1" x14ac:dyDescent="0.3">
      <c r="A87" s="53">
        <f t="shared" ca="1" si="7"/>
        <v>8</v>
      </c>
      <c r="B87" s="54" t="str">
        <f t="shared" ca="1" si="6"/>
        <v>Füße um die Stuhlbeine legen</v>
      </c>
      <c r="C87" s="44"/>
      <c r="D87" s="55">
        <v>10</v>
      </c>
      <c r="E87" s="38" t="s">
        <v>94</v>
      </c>
      <c r="F87" s="38" t="s">
        <v>105</v>
      </c>
      <c r="G87" s="44"/>
    </row>
    <row r="88" spans="1:7" ht="15.6" hidden="1" x14ac:dyDescent="0.3">
      <c r="A88" s="53">
        <f t="shared" ca="1" si="7"/>
        <v>9</v>
      </c>
      <c r="B88" s="54" t="str">
        <f t="shared" ca="1" si="6"/>
        <v>gemessen</v>
      </c>
      <c r="C88" s="44"/>
      <c r="D88" s="55">
        <v>11</v>
      </c>
      <c r="E88" s="38" t="s">
        <v>92</v>
      </c>
      <c r="F88" s="38" t="s">
        <v>97</v>
      </c>
      <c r="G88" s="44"/>
    </row>
    <row r="89" spans="1:7" ht="15.6" hidden="1" x14ac:dyDescent="0.3">
      <c r="A89" s="53">
        <f t="shared" ca="1" si="7"/>
        <v>10</v>
      </c>
      <c r="B89" s="54" t="str">
        <f t="shared" ca="1" si="6"/>
        <v>Hände in die Hosentaschen stecken</v>
      </c>
      <c r="C89" s="44"/>
      <c r="D89" s="55">
        <v>12</v>
      </c>
      <c r="E89" s="38" t="s">
        <v>93</v>
      </c>
      <c r="F89" s="38" t="s">
        <v>94</v>
      </c>
      <c r="G89" s="44"/>
    </row>
    <row r="90" spans="1:7" ht="15.6" hidden="1" x14ac:dyDescent="0.3">
      <c r="A90" s="53">
        <f t="shared" ca="1" si="7"/>
        <v>11</v>
      </c>
      <c r="B90" s="54" t="str">
        <f t="shared" ca="1" si="6"/>
        <v>herumfuchtelnde</v>
      </c>
      <c r="C90" s="44"/>
      <c r="D90" s="55">
        <v>13</v>
      </c>
      <c r="E90" s="38" t="s">
        <v>96</v>
      </c>
      <c r="F90" s="38" t="s">
        <v>86</v>
      </c>
      <c r="G90" s="44"/>
    </row>
    <row r="91" spans="1:7" ht="15.6" hidden="1" x14ac:dyDescent="0.3">
      <c r="A91" s="53">
        <f t="shared" ca="1" si="7"/>
        <v>12</v>
      </c>
      <c r="B91" s="54" t="str">
        <f t="shared" ca="1" si="6"/>
        <v>je näher der Kunde desto</v>
      </c>
      <c r="C91" s="44"/>
      <c r="D91" s="55">
        <v>14</v>
      </c>
      <c r="E91" s="38" t="s">
        <v>97</v>
      </c>
      <c r="F91" s="38" t="s">
        <v>87</v>
      </c>
      <c r="G91" s="44"/>
    </row>
    <row r="92" spans="1:7" ht="15.6" hidden="1" x14ac:dyDescent="0.3">
      <c r="A92" s="53">
        <f t="shared" ca="1" si="7"/>
        <v>13</v>
      </c>
      <c r="B92" s="54" t="str">
        <f t="shared" ca="1" si="6"/>
        <v>lässige</v>
      </c>
      <c r="C92" s="44"/>
      <c r="D92" s="55">
        <v>15</v>
      </c>
      <c r="E92" s="38" t="s">
        <v>166</v>
      </c>
      <c r="F92" s="38" t="s">
        <v>166</v>
      </c>
      <c r="G92" s="44"/>
    </row>
    <row r="93" spans="1:7" ht="15.6" hidden="1" x14ac:dyDescent="0.3">
      <c r="A93" s="53">
        <f t="shared" ca="1" si="7"/>
        <v>14</v>
      </c>
      <c r="B93" s="54" t="str">
        <f t="shared" ca="1" si="6"/>
        <v>lümmelnde</v>
      </c>
      <c r="C93" s="44"/>
      <c r="D93" s="55">
        <v>16</v>
      </c>
      <c r="E93" s="38" t="s">
        <v>98</v>
      </c>
      <c r="F93" s="38" t="s">
        <v>100</v>
      </c>
      <c r="G93" s="44"/>
    </row>
    <row r="94" spans="1:7" ht="15.6" hidden="1" x14ac:dyDescent="0.3">
      <c r="A94" s="53">
        <f t="shared" ca="1" si="7"/>
        <v>15</v>
      </c>
      <c r="B94" s="54" t="str">
        <f t="shared" ca="1" si="6"/>
        <v>mechanische Gesten (z.B. gähnen)</v>
      </c>
      <c r="C94" s="44"/>
      <c r="D94" s="55">
        <v>17</v>
      </c>
      <c r="E94" s="38" t="s">
        <v>99</v>
      </c>
      <c r="F94" s="38" t="s">
        <v>82</v>
      </c>
      <c r="G94" s="44"/>
    </row>
    <row r="95" spans="1:7" ht="15.6" hidden="1" x14ac:dyDescent="0.3">
      <c r="A95" s="53">
        <f t="shared" ca="1" si="7"/>
        <v>16</v>
      </c>
      <c r="B95" s="54" t="str">
        <f t="shared" ca="1" si="6"/>
        <v>mit den Fingern spielen</v>
      </c>
      <c r="C95" s="44"/>
      <c r="D95" s="55">
        <v>18</v>
      </c>
      <c r="E95" s="38" t="s">
        <v>100</v>
      </c>
      <c r="F95" s="38" t="s">
        <v>103</v>
      </c>
      <c r="G95" s="44"/>
    </row>
    <row r="96" spans="1:7" ht="15.6" hidden="1" x14ac:dyDescent="0.3">
      <c r="A96" s="53">
        <f t="shared" ca="1" si="7"/>
        <v>17</v>
      </c>
      <c r="B96" s="54" t="str">
        <f t="shared" ca="1" si="6"/>
        <v>natürlich</v>
      </c>
      <c r="C96" s="44"/>
      <c r="D96" s="55">
        <v>19</v>
      </c>
      <c r="E96" s="38" t="s">
        <v>101</v>
      </c>
      <c r="F96" s="38" t="s">
        <v>84</v>
      </c>
      <c r="G96" s="44"/>
    </row>
    <row r="97" spans="1:7" ht="15.6" hidden="1" x14ac:dyDescent="0.3">
      <c r="A97" s="53">
        <f t="shared" ca="1" si="7"/>
        <v>18</v>
      </c>
      <c r="B97" s="54" t="str">
        <f t="shared" ca="1" si="6"/>
        <v>sich an Ohr, Nase oder Hinterkopf kratzen</v>
      </c>
      <c r="C97" s="44"/>
      <c r="D97" s="55">
        <v>20</v>
      </c>
      <c r="E97" s="38" t="s">
        <v>102</v>
      </c>
      <c r="F97" s="38" t="s">
        <v>98</v>
      </c>
      <c r="G97" s="44"/>
    </row>
    <row r="98" spans="1:7" ht="15.6" hidden="1" x14ac:dyDescent="0.3">
      <c r="A98" s="53">
        <f t="shared" ca="1" si="7"/>
        <v>19</v>
      </c>
      <c r="B98" s="54" t="str">
        <f t="shared" ca="1" si="6"/>
        <v>sicher</v>
      </c>
      <c r="C98" s="44"/>
      <c r="D98" s="55">
        <v>21</v>
      </c>
      <c r="E98" s="38" t="s">
        <v>103</v>
      </c>
      <c r="F98" s="38" t="s">
        <v>91</v>
      </c>
      <c r="G98" s="44"/>
    </row>
    <row r="99" spans="1:7" ht="15.6" hidden="1" x14ac:dyDescent="0.3">
      <c r="A99" s="53">
        <f t="shared" ca="1" si="7"/>
        <v>20</v>
      </c>
      <c r="B99" s="54" t="str">
        <f t="shared" ca="1" si="6"/>
        <v>übertriebene</v>
      </c>
      <c r="C99" s="44"/>
      <c r="D99" s="55">
        <v>22</v>
      </c>
      <c r="E99" s="38" t="s">
        <v>104</v>
      </c>
      <c r="F99" s="38" t="s">
        <v>83</v>
      </c>
      <c r="G99" s="44"/>
    </row>
    <row r="100" spans="1:7" ht="15.6" hidden="1" x14ac:dyDescent="0.3">
      <c r="A100" s="53">
        <f t="shared" ca="1" si="7"/>
        <v>21</v>
      </c>
      <c r="B100" s="54" t="str">
        <f t="shared" ca="1" si="6"/>
        <v>ungekünstelt</v>
      </c>
      <c r="C100" s="44"/>
      <c r="D100" s="55">
        <v>23</v>
      </c>
      <c r="E100" s="38" t="s">
        <v>105</v>
      </c>
      <c r="F100" s="38" t="s">
        <v>89</v>
      </c>
      <c r="G100" s="44"/>
    </row>
    <row r="101" spans="1:7" ht="15.6" hidden="1" x14ac:dyDescent="0.3">
      <c r="A101" s="53">
        <f t="shared" ca="1" si="7"/>
        <v>22</v>
      </c>
      <c r="B101" s="54" t="str">
        <f t="shared" ca="1" si="6"/>
        <v>ungezwungen</v>
      </c>
      <c r="C101" s="44"/>
      <c r="D101" s="55">
        <v>24</v>
      </c>
      <c r="E101" s="38" t="s">
        <v>106</v>
      </c>
      <c r="F101" s="38" t="s">
        <v>88</v>
      </c>
      <c r="G101" s="44"/>
    </row>
    <row r="102" spans="1:7" ht="16.2" hidden="1" thickBot="1" x14ac:dyDescent="0.35">
      <c r="A102" s="53">
        <f t="shared" ca="1" si="7"/>
        <v>23</v>
      </c>
      <c r="B102" s="54" t="str">
        <f t="shared" ca="1" si="6"/>
        <v>unterwürfig - dienende Haltung</v>
      </c>
      <c r="C102" s="44"/>
      <c r="D102" s="37" t="s">
        <v>177</v>
      </c>
      <c r="E102" s="36"/>
      <c r="F102" s="36"/>
      <c r="G102" s="44"/>
    </row>
    <row r="103" spans="1:7" ht="16.2" hidden="1" thickBot="1" x14ac:dyDescent="0.35">
      <c r="A103" s="53">
        <f t="shared" ca="1" si="7"/>
        <v>24</v>
      </c>
      <c r="B103" s="54" t="str">
        <f t="shared" ca="1" si="6"/>
        <v>verkrampfte</v>
      </c>
      <c r="C103" s="44"/>
      <c r="D103" s="37" t="s">
        <v>182</v>
      </c>
      <c r="E103" s="55"/>
      <c r="G103" s="44"/>
    </row>
    <row r="104" spans="1:7" ht="15.6" hidden="1" x14ac:dyDescent="0.3">
      <c r="A104" s="53">
        <f t="shared" ca="1" si="7"/>
        <v>1</v>
      </c>
      <c r="B104" s="54" t="str">
        <f t="shared" ca="1" si="6"/>
        <v>aufrecht</v>
      </c>
      <c r="C104" s="44"/>
      <c r="D104" s="55">
        <v>1</v>
      </c>
      <c r="E104" s="38" t="s">
        <v>107</v>
      </c>
      <c r="F104" s="38" t="s">
        <v>111</v>
      </c>
      <c r="G104" s="44"/>
    </row>
    <row r="105" spans="1:7" ht="15.6" hidden="1" x14ac:dyDescent="0.3">
      <c r="A105" s="53">
        <f t="shared" ca="1" si="7"/>
        <v>2</v>
      </c>
      <c r="B105" s="54" t="str">
        <f t="shared" ca="1" si="6"/>
        <v>ausgewogen</v>
      </c>
      <c r="C105" s="44"/>
      <c r="D105" s="55">
        <v>2</v>
      </c>
      <c r="E105" s="38" t="s">
        <v>108</v>
      </c>
      <c r="F105" s="38" t="s">
        <v>108</v>
      </c>
      <c r="G105" s="44"/>
    </row>
    <row r="106" spans="1:7" ht="15.6" hidden="1" x14ac:dyDescent="0.3">
      <c r="A106" s="53">
        <f t="shared" ca="1" si="7"/>
        <v>3</v>
      </c>
      <c r="B106" s="54" t="str">
        <f t="shared" ca="1" si="6"/>
        <v>den Blick nach unten richten</v>
      </c>
      <c r="C106" s="44"/>
      <c r="D106" s="55">
        <v>3</v>
      </c>
      <c r="E106" s="38" t="s">
        <v>109</v>
      </c>
      <c r="F106" s="38" t="s">
        <v>107</v>
      </c>
      <c r="G106" s="44"/>
    </row>
    <row r="107" spans="1:7" ht="15.6" hidden="1" x14ac:dyDescent="0.3">
      <c r="A107" s="53">
        <f t="shared" ca="1" si="7"/>
        <v>4</v>
      </c>
      <c r="B107" s="54" t="str">
        <f t="shared" ca="1" si="6"/>
        <v>die Daumen kreisen lassen</v>
      </c>
      <c r="C107" s="44"/>
      <c r="D107" s="55">
        <v>4</v>
      </c>
      <c r="E107" s="38" t="s">
        <v>110</v>
      </c>
      <c r="F107" s="38" t="s">
        <v>120</v>
      </c>
      <c r="G107" s="44"/>
    </row>
    <row r="108" spans="1:7" ht="15.6" hidden="1" x14ac:dyDescent="0.3">
      <c r="A108" s="53">
        <f t="shared" ca="1" si="7"/>
        <v>5</v>
      </c>
      <c r="B108" s="54" t="str">
        <f t="shared" ca="1" si="6"/>
        <v>die Hände zusammenpressen</v>
      </c>
      <c r="C108" s="44"/>
      <c r="D108" s="55">
        <v>5</v>
      </c>
      <c r="E108" s="38" t="s">
        <v>111</v>
      </c>
      <c r="F108" s="38" t="s">
        <v>109</v>
      </c>
      <c r="G108" s="44"/>
    </row>
    <row r="109" spans="1:7" ht="15.6" hidden="1" x14ac:dyDescent="0.3">
      <c r="A109" s="44"/>
      <c r="B109" s="44"/>
      <c r="C109" s="44"/>
      <c r="D109" s="55">
        <v>6</v>
      </c>
      <c r="E109" s="38" t="s">
        <v>112</v>
      </c>
      <c r="F109" s="38" t="s">
        <v>119</v>
      </c>
      <c r="G109" s="44"/>
    </row>
    <row r="110" spans="1:7" ht="15.6" hidden="1" x14ac:dyDescent="0.3">
      <c r="A110" s="46"/>
      <c r="B110" s="40">
        <f>COUNTA(AWENr)</f>
        <v>16</v>
      </c>
      <c r="C110" s="44"/>
      <c r="D110" s="55">
        <v>7</v>
      </c>
      <c r="E110" s="38" t="s">
        <v>113</v>
      </c>
      <c r="F110" s="38" t="s">
        <v>122</v>
      </c>
      <c r="G110" s="44"/>
    </row>
    <row r="111" spans="1:7" ht="15.6" hidden="1" x14ac:dyDescent="0.3">
      <c r="A111" s="46"/>
      <c r="B111" s="47">
        <f>60/B110</f>
        <v>3.75</v>
      </c>
      <c r="C111" s="44"/>
      <c r="D111" s="55">
        <v>8</v>
      </c>
      <c r="E111" s="38" t="s">
        <v>114</v>
      </c>
      <c r="F111" s="38" t="s">
        <v>118</v>
      </c>
      <c r="G111" s="44"/>
    </row>
    <row r="112" spans="1:7" ht="15.6" hidden="1" x14ac:dyDescent="0.3">
      <c r="A112" s="48"/>
      <c r="B112" s="48"/>
      <c r="C112" s="44"/>
      <c r="D112" s="55">
        <v>9</v>
      </c>
      <c r="E112" s="38" t="s">
        <v>115</v>
      </c>
      <c r="F112" s="38" t="s">
        <v>117</v>
      </c>
      <c r="G112" s="44"/>
    </row>
    <row r="113" spans="1:7" ht="21.6" hidden="1" thickBot="1" x14ac:dyDescent="0.55000000000000004">
      <c r="A113" s="49"/>
      <c r="B113" s="56" t="s">
        <v>187</v>
      </c>
      <c r="C113" s="44"/>
      <c r="D113" s="55">
        <v>10</v>
      </c>
      <c r="E113" s="38" t="s">
        <v>116</v>
      </c>
      <c r="F113" s="38" t="s">
        <v>113</v>
      </c>
      <c r="G113" s="44"/>
    </row>
    <row r="114" spans="1:7" ht="15.6" hidden="1" x14ac:dyDescent="0.3">
      <c r="A114" s="53">
        <f ca="1">IF(ROUNDUP(MINUTE(NOW())/B111,0)=0,1,ROUNDUP(MINUTE(NOW())/B111,0))</f>
        <v>4</v>
      </c>
      <c r="B114" s="54" t="str">
        <f t="shared" ref="B114:B129" ca="1" si="8">IF(TYPE(VLOOKUP(A114,AWE,3,0))=16,"",VLOOKUP(A114,AWE,3,0))</f>
        <v>Blick</v>
      </c>
      <c r="C114" s="44"/>
      <c r="D114" s="55">
        <v>11</v>
      </c>
      <c r="E114" s="38" t="s">
        <v>117</v>
      </c>
      <c r="F114" s="38" t="s">
        <v>121</v>
      </c>
      <c r="G114" s="44"/>
    </row>
    <row r="115" spans="1:7" ht="15.6" hidden="1" x14ac:dyDescent="0.3">
      <c r="A115" s="53">
        <f t="shared" ref="A115:A129" ca="1" si="9">IF(A114+1&gt;$B$110,1,A114+1)</f>
        <v>5</v>
      </c>
      <c r="B115" s="54" t="str">
        <f t="shared" ca="1" si="8"/>
        <v>einen zu festen Händedruck</v>
      </c>
      <c r="C115" s="44"/>
      <c r="D115" s="55">
        <v>12</v>
      </c>
      <c r="E115" s="38" t="s">
        <v>118</v>
      </c>
      <c r="F115" s="38" t="s">
        <v>116</v>
      </c>
      <c r="G115" s="44"/>
    </row>
    <row r="116" spans="1:7" ht="15.6" hidden="1" x14ac:dyDescent="0.3">
      <c r="A116" s="53">
        <f t="shared" ca="1" si="9"/>
        <v>6</v>
      </c>
      <c r="B116" s="54" t="str">
        <f t="shared" ca="1" si="8"/>
        <v>Gang</v>
      </c>
      <c r="C116" s="44"/>
      <c r="D116" s="55">
        <v>13</v>
      </c>
      <c r="E116" s="38" t="s">
        <v>119</v>
      </c>
      <c r="F116" s="38" t="s">
        <v>115</v>
      </c>
      <c r="G116" s="44"/>
    </row>
    <row r="117" spans="1:7" ht="15.6" hidden="1" x14ac:dyDescent="0.3">
      <c r="A117" s="53">
        <f t="shared" ca="1" si="9"/>
        <v>7</v>
      </c>
      <c r="B117" s="54" t="str">
        <f t="shared" ca="1" si="8"/>
        <v>Gestik</v>
      </c>
      <c r="C117" s="44"/>
      <c r="D117" s="55">
        <v>14</v>
      </c>
      <c r="E117" s="38" t="s">
        <v>120</v>
      </c>
      <c r="F117" s="38" t="s">
        <v>114</v>
      </c>
      <c r="G117" s="44"/>
    </row>
    <row r="118" spans="1:7" ht="15.6" hidden="1" x14ac:dyDescent="0.3">
      <c r="A118" s="53">
        <f t="shared" ca="1" si="9"/>
        <v>8</v>
      </c>
      <c r="B118" s="54" t="str">
        <f t="shared" ca="1" si="8"/>
        <v>Haltung</v>
      </c>
      <c r="C118" s="44"/>
      <c r="D118" s="55">
        <v>15</v>
      </c>
      <c r="E118" s="38" t="s">
        <v>121</v>
      </c>
      <c r="F118" s="38" t="s">
        <v>112</v>
      </c>
      <c r="G118" s="44"/>
    </row>
    <row r="119" spans="1:7" ht="15.6" hidden="1" x14ac:dyDescent="0.3">
      <c r="A119" s="53">
        <f t="shared" ca="1" si="9"/>
        <v>9</v>
      </c>
      <c r="B119" s="54" t="str">
        <f t="shared" ca="1" si="8"/>
        <v>klare deutlich Aussprache</v>
      </c>
      <c r="C119" s="44"/>
      <c r="D119" s="55">
        <v>16</v>
      </c>
      <c r="E119" s="38" t="s">
        <v>122</v>
      </c>
      <c r="F119" s="38" t="s">
        <v>110</v>
      </c>
      <c r="G119" s="44"/>
    </row>
    <row r="120" spans="1:7" ht="16.2" hidden="1" thickBot="1" x14ac:dyDescent="0.35">
      <c r="A120" s="53">
        <f t="shared" ca="1" si="9"/>
        <v>10</v>
      </c>
      <c r="B120" s="54" t="str">
        <f t="shared" ca="1" si="8"/>
        <v>Lautstärke wechseln</v>
      </c>
      <c r="C120" s="48"/>
      <c r="D120" s="37" t="s">
        <v>218</v>
      </c>
      <c r="E120" s="36"/>
      <c r="F120" s="36"/>
      <c r="G120" s="44"/>
    </row>
    <row r="121" spans="1:7" ht="16.2" hidden="1" thickBot="1" x14ac:dyDescent="0.35">
      <c r="A121" s="53">
        <f t="shared" ca="1" si="9"/>
        <v>11</v>
      </c>
      <c r="B121" s="54" t="str">
        <f t="shared" ca="1" si="8"/>
        <v>Mimik</v>
      </c>
      <c r="C121" s="48"/>
      <c r="D121" s="37" t="s">
        <v>219</v>
      </c>
      <c r="E121" s="55"/>
      <c r="G121" s="44"/>
    </row>
    <row r="122" spans="1:7" ht="15.6" hidden="1" x14ac:dyDescent="0.3">
      <c r="A122" s="53">
        <f t="shared" ca="1" si="9"/>
        <v>12</v>
      </c>
      <c r="B122" s="54" t="str">
        <f t="shared" ca="1" si="8"/>
        <v>Sprechpausen richtig einsetzen</v>
      </c>
      <c r="C122" s="48"/>
      <c r="D122" s="55">
        <v>1</v>
      </c>
      <c r="E122" s="38" t="s">
        <v>220</v>
      </c>
      <c r="F122" s="38" t="s">
        <v>225</v>
      </c>
      <c r="G122" s="44"/>
    </row>
    <row r="123" spans="1:7" ht="15.6" hidden="1" x14ac:dyDescent="0.3">
      <c r="A123" s="53">
        <f t="shared" ca="1" si="9"/>
        <v>13</v>
      </c>
      <c r="B123" s="54" t="str">
        <f t="shared" ca="1" si="8"/>
        <v>Sprechtempo variieren</v>
      </c>
      <c r="C123" s="48"/>
      <c r="D123" s="55">
        <v>2</v>
      </c>
      <c r="E123" s="38" t="s">
        <v>221</v>
      </c>
      <c r="F123" s="38" t="s">
        <v>228</v>
      </c>
      <c r="G123" s="44"/>
    </row>
    <row r="124" spans="1:7" ht="15.6" hidden="1" x14ac:dyDescent="0.3">
      <c r="A124" s="53">
        <f t="shared" ca="1" si="9"/>
        <v>14</v>
      </c>
      <c r="B124" s="54" t="str">
        <f t="shared" ca="1" si="8"/>
        <v>Stimmhöhe nicht verstellen</v>
      </c>
      <c r="C124" s="48"/>
      <c r="D124" s="55">
        <v>3</v>
      </c>
      <c r="E124" s="38" t="s">
        <v>222</v>
      </c>
      <c r="F124" s="38" t="s">
        <v>226</v>
      </c>
      <c r="G124" s="44"/>
    </row>
    <row r="125" spans="1:7" ht="15.6" hidden="1" x14ac:dyDescent="0.3">
      <c r="A125" s="53">
        <f t="shared" ca="1" si="9"/>
        <v>15</v>
      </c>
      <c r="B125" s="54" t="str">
        <f t="shared" ca="1" si="8"/>
        <v>unfreundlicher Gesichtsausdruck</v>
      </c>
      <c r="C125" s="48"/>
      <c r="D125" s="55">
        <v>4</v>
      </c>
      <c r="E125" s="38" t="s">
        <v>223</v>
      </c>
      <c r="F125" s="38" t="s">
        <v>233</v>
      </c>
      <c r="G125" s="44"/>
    </row>
    <row r="126" spans="1:7" ht="15.6" hidden="1" x14ac:dyDescent="0.3">
      <c r="A126" s="53">
        <f t="shared" ca="1" si="9"/>
        <v>16</v>
      </c>
      <c r="B126" s="54" t="str">
        <f t="shared" ca="1" si="8"/>
        <v>verschränken der Arme</v>
      </c>
      <c r="C126" s="48"/>
      <c r="D126" s="55">
        <v>5</v>
      </c>
      <c r="E126" s="38" t="s">
        <v>224</v>
      </c>
      <c r="F126" s="38" t="s">
        <v>230</v>
      </c>
      <c r="G126" s="44"/>
    </row>
    <row r="127" spans="1:7" ht="15.6" hidden="1" x14ac:dyDescent="0.3">
      <c r="A127" s="53">
        <f t="shared" ca="1" si="9"/>
        <v>1</v>
      </c>
      <c r="B127" s="54" t="str">
        <f t="shared" ca="1" si="8"/>
        <v>Abwenden vom Gesprächspartner</v>
      </c>
      <c r="C127" s="48"/>
      <c r="D127" s="55">
        <v>6</v>
      </c>
      <c r="E127" s="38" t="s">
        <v>225</v>
      </c>
      <c r="F127" s="38" t="s">
        <v>221</v>
      </c>
      <c r="G127" s="44"/>
    </row>
    <row r="128" spans="1:7" ht="15.6" hidden="1" x14ac:dyDescent="0.3">
      <c r="A128" s="53">
        <f t="shared" ca="1" si="9"/>
        <v>2</v>
      </c>
      <c r="B128" s="54" t="str">
        <f t="shared" ca="1" si="8"/>
        <v>anstarren des Gesprächspartners</v>
      </c>
      <c r="C128" s="48"/>
      <c r="D128" s="55">
        <v>7</v>
      </c>
      <c r="E128" s="38" t="s">
        <v>223</v>
      </c>
      <c r="F128" s="38" t="s">
        <v>223</v>
      </c>
      <c r="G128" s="44"/>
    </row>
    <row r="129" spans="1:7" ht="15.6" hidden="1" x14ac:dyDescent="0.3">
      <c r="A129" s="53">
        <f t="shared" ca="1" si="9"/>
        <v>3</v>
      </c>
      <c r="B129" s="54" t="str">
        <f t="shared" ca="1" si="8"/>
        <v>ballen der Faust beim Sprechen</v>
      </c>
      <c r="C129" s="48"/>
      <c r="D129" s="55">
        <v>8</v>
      </c>
      <c r="E129" s="38" t="s">
        <v>226</v>
      </c>
      <c r="F129" s="38" t="s">
        <v>227</v>
      </c>
      <c r="G129" s="44"/>
    </row>
    <row r="130" spans="1:7" ht="15.6" hidden="1" x14ac:dyDescent="0.3">
      <c r="A130" s="44"/>
      <c r="B130" s="44"/>
      <c r="C130" s="44"/>
      <c r="D130" s="55">
        <v>9</v>
      </c>
      <c r="E130" s="38" t="s">
        <v>227</v>
      </c>
      <c r="F130" s="38" t="s">
        <v>222</v>
      </c>
      <c r="G130" s="44"/>
    </row>
    <row r="131" spans="1:7" ht="15.6" hidden="1" x14ac:dyDescent="0.3">
      <c r="A131" s="46"/>
      <c r="B131" s="40">
        <f>COUNTA(AWFNr)-3</f>
        <v>15</v>
      </c>
      <c r="C131" s="44"/>
      <c r="D131" s="55">
        <v>10</v>
      </c>
      <c r="E131" s="38" t="s">
        <v>228</v>
      </c>
      <c r="F131" s="38" t="s">
        <v>220</v>
      </c>
      <c r="G131" s="44"/>
    </row>
    <row r="132" spans="1:7" ht="15.6" hidden="1" x14ac:dyDescent="0.3">
      <c r="A132" s="46"/>
      <c r="B132" s="47">
        <f>60/B131</f>
        <v>4</v>
      </c>
      <c r="C132" s="44"/>
      <c r="D132" s="55">
        <v>11</v>
      </c>
      <c r="E132" s="38" t="s">
        <v>224</v>
      </c>
      <c r="F132" s="38" t="s">
        <v>224</v>
      </c>
      <c r="G132" s="44"/>
    </row>
    <row r="133" spans="1:7" ht="15.6" hidden="1" x14ac:dyDescent="0.3">
      <c r="A133" s="48"/>
      <c r="B133" s="48"/>
      <c r="C133" s="44"/>
      <c r="D133" s="55">
        <v>12</v>
      </c>
      <c r="E133" s="38" t="s">
        <v>229</v>
      </c>
      <c r="F133" s="38" t="s">
        <v>234</v>
      </c>
      <c r="G133" s="44"/>
    </row>
    <row r="134" spans="1:7" ht="21.6" hidden="1" thickBot="1" x14ac:dyDescent="0.55000000000000004">
      <c r="A134" s="49"/>
      <c r="B134" s="56" t="s">
        <v>217</v>
      </c>
      <c r="C134" s="44"/>
      <c r="D134" s="55">
        <v>13</v>
      </c>
      <c r="E134" s="38" t="s">
        <v>230</v>
      </c>
      <c r="F134" s="38" t="s">
        <v>232</v>
      </c>
      <c r="G134" s="44"/>
    </row>
    <row r="135" spans="1:7" ht="15.6" hidden="1" x14ac:dyDescent="0.3">
      <c r="A135" s="53">
        <f ca="1">IF(ROUNDUP(MINUTE(NOW())/B132,0)=0,1,ROUNDUP(MINUTE(NOW())/B132,0))</f>
        <v>4</v>
      </c>
      <c r="B135" s="54" t="str">
        <f t="shared" ref="B135:B149" ca="1" si="10">IF(TYPE(VLOOKUP(A135,AWF,3,0))=16,"",VLOOKUP(A135,AWF,3,0))</f>
        <v>Bezahlung, Verpackung, Dank</v>
      </c>
      <c r="C135" s="44"/>
      <c r="D135" s="55">
        <v>14</v>
      </c>
      <c r="E135" s="38" t="s">
        <v>231</v>
      </c>
      <c r="F135" s="38" t="s">
        <v>229</v>
      </c>
      <c r="G135" s="44"/>
    </row>
    <row r="136" spans="1:7" ht="15.6" hidden="1" x14ac:dyDescent="0.3">
      <c r="A136" s="53">
        <f ca="1">IF(A135+1&gt;$B$131,1,A135+1)</f>
        <v>5</v>
      </c>
      <c r="B136" s="54" t="str">
        <f t="shared" ca="1" si="10"/>
        <v>Einwandbehandlung, Kaufentscheidung</v>
      </c>
      <c r="C136" s="44"/>
      <c r="D136" s="55">
        <v>15</v>
      </c>
      <c r="E136" s="38" t="s">
        <v>225</v>
      </c>
      <c r="F136" s="38" t="s">
        <v>231</v>
      </c>
      <c r="G136" s="44"/>
    </row>
    <row r="137" spans="1:7" ht="15.6" hidden="1" x14ac:dyDescent="0.3">
      <c r="A137" s="53">
        <f t="shared" ref="A137:A149" ca="1" si="11">IF(A136+1&gt;$B$131,1,A136+1)</f>
        <v>6</v>
      </c>
      <c r="B137" s="54" t="str">
        <f t="shared" ca="1" si="10"/>
        <v>herum rutschen auf dem Sessel</v>
      </c>
      <c r="C137" s="44"/>
      <c r="D137" s="55">
        <v>16</v>
      </c>
      <c r="E137" s="38" t="s">
        <v>232</v>
      </c>
      <c r="F137" s="44"/>
      <c r="G137" s="44"/>
    </row>
    <row r="138" spans="1:7" ht="15.6" hidden="1" x14ac:dyDescent="0.3">
      <c r="A138" s="53">
        <f t="shared" ca="1" si="11"/>
        <v>7</v>
      </c>
      <c r="B138" s="54" t="str">
        <f t="shared" ca="1" si="10"/>
        <v>Kontaktphase</v>
      </c>
      <c r="C138" s="44"/>
      <c r="D138" s="55">
        <v>17</v>
      </c>
      <c r="E138" s="38" t="s">
        <v>233</v>
      </c>
      <c r="F138" s="44"/>
      <c r="G138" s="44"/>
    </row>
    <row r="139" spans="1:7" ht="15.6" hidden="1" x14ac:dyDescent="0.3">
      <c r="A139" s="53">
        <f t="shared" ca="1" si="11"/>
        <v>8</v>
      </c>
      <c r="B139" s="54" t="str">
        <f t="shared" ca="1" si="10"/>
        <v>Kundenwunsch</v>
      </c>
      <c r="C139" s="44"/>
      <c r="D139" s="55">
        <v>18</v>
      </c>
      <c r="E139" s="38" t="s">
        <v>234</v>
      </c>
      <c r="F139" s="44"/>
      <c r="G139" s="44"/>
    </row>
    <row r="140" spans="1:7" ht="16.2" hidden="1" thickBot="1" x14ac:dyDescent="0.35">
      <c r="A140" s="53">
        <f t="shared" ca="1" si="11"/>
        <v>9</v>
      </c>
      <c r="B140" s="54" t="str">
        <f t="shared" ca="1" si="10"/>
        <v>nervöses auf und ab Trippeln</v>
      </c>
      <c r="C140" s="44"/>
      <c r="D140" s="41" t="s">
        <v>241</v>
      </c>
      <c r="E140" s="42"/>
      <c r="F140" s="42"/>
      <c r="G140" s="44"/>
    </row>
    <row r="141" spans="1:7" ht="16.2" hidden="1" thickBot="1" x14ac:dyDescent="0.35">
      <c r="A141" s="53">
        <f t="shared" ca="1" si="11"/>
        <v>10</v>
      </c>
      <c r="B141" s="54" t="str">
        <f t="shared" ca="1" si="10"/>
        <v>ständiges auf die Uhr schauen</v>
      </c>
      <c r="C141" s="44"/>
      <c r="D141" s="41" t="s">
        <v>242</v>
      </c>
      <c r="E141" s="51"/>
      <c r="F141" s="52"/>
      <c r="G141" s="44"/>
    </row>
    <row r="142" spans="1:7" ht="15.6" hidden="1" x14ac:dyDescent="0.3">
      <c r="A142" s="53">
        <f t="shared" ca="1" si="11"/>
        <v>11</v>
      </c>
      <c r="B142" s="54" t="str">
        <f t="shared" ca="1" si="10"/>
        <v>Überzeugungsphase</v>
      </c>
      <c r="C142" s="44"/>
      <c r="D142" s="55">
        <v>1</v>
      </c>
      <c r="E142" s="39" t="s">
        <v>243</v>
      </c>
      <c r="F142" s="39" t="s">
        <v>246</v>
      </c>
      <c r="G142" s="44"/>
    </row>
    <row r="143" spans="1:7" ht="15.6" hidden="1" x14ac:dyDescent="0.3">
      <c r="A143" s="53">
        <f t="shared" ca="1" si="11"/>
        <v>12</v>
      </c>
      <c r="B143" s="54" t="str">
        <f t="shared" ca="1" si="10"/>
        <v>Verabschiedung, Aufforderung zum Wiederkommen</v>
      </c>
      <c r="C143" s="44"/>
      <c r="D143" s="55">
        <v>2</v>
      </c>
      <c r="E143" s="39" t="s">
        <v>36</v>
      </c>
      <c r="F143" s="39" t="s">
        <v>249</v>
      </c>
      <c r="G143" s="44"/>
    </row>
    <row r="144" spans="1:7" ht="15.6" hidden="1" x14ac:dyDescent="0.3">
      <c r="A144" s="53">
        <f t="shared" ca="1" si="11"/>
        <v>13</v>
      </c>
      <c r="B144" s="54" t="str">
        <f t="shared" ca="1" si="10"/>
        <v>Verstärkereffekt, Rechnungsausstellung</v>
      </c>
      <c r="C144" s="44"/>
      <c r="D144" s="55">
        <v>3</v>
      </c>
      <c r="E144" s="39" t="s">
        <v>244</v>
      </c>
      <c r="F144" s="38" t="s">
        <v>250</v>
      </c>
      <c r="G144" s="44"/>
    </row>
    <row r="145" spans="1:7" ht="15.6" hidden="1" x14ac:dyDescent="0.3">
      <c r="A145" s="53">
        <f t="shared" ca="1" si="11"/>
        <v>14</v>
      </c>
      <c r="B145" s="54" t="str">
        <f t="shared" ca="1" si="10"/>
        <v>Warenpräsentation, Kaufargumentation</v>
      </c>
      <c r="C145" s="44"/>
      <c r="D145" s="55">
        <v>4</v>
      </c>
      <c r="E145" s="39" t="s">
        <v>245</v>
      </c>
      <c r="F145" s="38" t="s">
        <v>252</v>
      </c>
      <c r="G145" s="44"/>
    </row>
    <row r="146" spans="1:7" ht="15.6" hidden="1" x14ac:dyDescent="0.3">
      <c r="A146" s="53">
        <f t="shared" ca="1" si="11"/>
        <v>15</v>
      </c>
      <c r="B146" s="54" t="str">
        <f t="shared" ca="1" si="10"/>
        <v>Zuempfehlung</v>
      </c>
      <c r="C146" s="44"/>
      <c r="D146" s="55">
        <v>5</v>
      </c>
      <c r="E146" s="39" t="s">
        <v>246</v>
      </c>
      <c r="F146" s="39" t="s">
        <v>245</v>
      </c>
      <c r="G146" s="44"/>
    </row>
    <row r="147" spans="1:7" ht="15.6" hidden="1" x14ac:dyDescent="0.3">
      <c r="A147" s="53">
        <f t="shared" ca="1" si="11"/>
        <v>1</v>
      </c>
      <c r="B147" s="54" t="str">
        <f t="shared" ca="1" si="10"/>
        <v>Abschlussphase</v>
      </c>
      <c r="C147" s="44"/>
      <c r="D147" s="55">
        <v>6</v>
      </c>
      <c r="E147" s="39" t="s">
        <v>247</v>
      </c>
      <c r="F147" s="38" t="s">
        <v>251</v>
      </c>
      <c r="G147" s="44"/>
    </row>
    <row r="148" spans="1:7" ht="15.6" hidden="1" x14ac:dyDescent="0.3">
      <c r="A148" s="53">
        <f t="shared" ca="1" si="11"/>
        <v>2</v>
      </c>
      <c r="B148" s="54" t="str">
        <f t="shared" ca="1" si="10"/>
        <v>Bedarfsermittlung</v>
      </c>
      <c r="C148" s="44"/>
      <c r="D148" s="55">
        <v>7</v>
      </c>
      <c r="E148" s="39" t="s">
        <v>248</v>
      </c>
      <c r="F148" s="38" t="s">
        <v>255</v>
      </c>
      <c r="G148" s="44"/>
    </row>
    <row r="149" spans="1:7" ht="15.6" hidden="1" x14ac:dyDescent="0.3">
      <c r="A149" s="53">
        <f t="shared" ca="1" si="11"/>
        <v>3</v>
      </c>
      <c r="B149" s="54" t="str">
        <f t="shared" ca="1" si="10"/>
        <v>Begrüßung</v>
      </c>
      <c r="C149" s="44"/>
      <c r="D149" s="55">
        <v>8</v>
      </c>
      <c r="E149" s="39" t="s">
        <v>249</v>
      </c>
      <c r="F149" s="38" t="s">
        <v>253</v>
      </c>
      <c r="G149" s="44"/>
    </row>
    <row r="150" spans="1:7" ht="15.6" hidden="1" x14ac:dyDescent="0.3">
      <c r="A150" s="44"/>
      <c r="B150" s="44"/>
      <c r="C150" s="44"/>
      <c r="D150" s="55">
        <v>9</v>
      </c>
      <c r="E150" s="38" t="s">
        <v>250</v>
      </c>
      <c r="F150" s="38" t="s">
        <v>254</v>
      </c>
      <c r="G150" s="44"/>
    </row>
    <row r="151" spans="1:7" ht="15.6" hidden="1" x14ac:dyDescent="0.3">
      <c r="A151" s="46"/>
      <c r="B151" s="40">
        <f>COUNTA(AWGNr)</f>
        <v>15</v>
      </c>
      <c r="C151" s="44"/>
      <c r="D151" s="55">
        <v>10</v>
      </c>
      <c r="E151" s="38" t="s">
        <v>251</v>
      </c>
      <c r="F151" s="38" t="s">
        <v>256</v>
      </c>
      <c r="G151" s="44"/>
    </row>
    <row r="152" spans="1:7" ht="15.6" hidden="1" x14ac:dyDescent="0.3">
      <c r="A152" s="46"/>
      <c r="B152" s="47">
        <f>60/B151</f>
        <v>4</v>
      </c>
      <c r="C152" s="44"/>
      <c r="D152" s="55">
        <v>11</v>
      </c>
      <c r="E152" s="38" t="s">
        <v>252</v>
      </c>
      <c r="F152" s="39" t="s">
        <v>244</v>
      </c>
      <c r="G152" s="44"/>
    </row>
    <row r="153" spans="1:7" ht="15.6" hidden="1" x14ac:dyDescent="0.3">
      <c r="A153" s="48"/>
      <c r="B153" s="48"/>
      <c r="C153" s="48"/>
      <c r="D153" s="55">
        <v>12</v>
      </c>
      <c r="E153" s="38" t="s">
        <v>253</v>
      </c>
      <c r="F153" s="39" t="s">
        <v>243</v>
      </c>
      <c r="G153" s="44"/>
    </row>
    <row r="154" spans="1:7" ht="21" hidden="1" x14ac:dyDescent="0.5">
      <c r="A154" s="49"/>
      <c r="B154" s="50" t="s">
        <v>257</v>
      </c>
      <c r="C154" s="48"/>
      <c r="D154" s="55">
        <v>13</v>
      </c>
      <c r="E154" s="38" t="s">
        <v>254</v>
      </c>
      <c r="F154" s="39" t="s">
        <v>248</v>
      </c>
      <c r="G154" s="44"/>
    </row>
    <row r="155" spans="1:7" ht="15.6" hidden="1" x14ac:dyDescent="0.3">
      <c r="A155" s="53">
        <f ca="1">IF(ROUNDUP(MINUTE(NOW())/B152,0)=0,1,ROUNDUP(MINUTE(NOW())/B152,0))</f>
        <v>4</v>
      </c>
      <c r="B155" s="54" t="str">
        <f t="shared" ref="B155:B169" ca="1" si="12">IF(TYPE(VLOOKUP(A155,AWG,3,0))=16,"",VLOOKUP(A155,AWG,3,0))</f>
        <v>Betriebsstandort (Kundennähen oder Ab-Hof-Vermarktung)</v>
      </c>
      <c r="C155" s="48"/>
      <c r="D155" s="55">
        <v>14</v>
      </c>
      <c r="E155" s="38" t="s">
        <v>255</v>
      </c>
      <c r="F155" s="39" t="s">
        <v>36</v>
      </c>
      <c r="G155" s="44"/>
    </row>
    <row r="156" spans="1:7" ht="15.6" hidden="1" x14ac:dyDescent="0.3">
      <c r="A156" s="53">
        <f ca="1">IF(A155+1&gt;$B$151,1,A155+1)</f>
        <v>5</v>
      </c>
      <c r="B156" s="54" t="str">
        <f t="shared" ca="1" si="12"/>
        <v>betriebswirtschaftliches Wissen</v>
      </c>
      <c r="C156" s="48"/>
      <c r="D156" s="55">
        <v>15</v>
      </c>
      <c r="E156" s="38" t="s">
        <v>256</v>
      </c>
      <c r="F156" s="39" t="s">
        <v>247</v>
      </c>
      <c r="G156" s="44"/>
    </row>
    <row r="157" spans="1:7" ht="15.6" hidden="1" x14ac:dyDescent="0.3">
      <c r="A157" s="53">
        <f t="shared" ref="A157:A169" ca="1" si="13">IF(A156+1&gt;$B$151,1,A156+1)</f>
        <v>6</v>
      </c>
      <c r="B157" s="54" t="str">
        <f t="shared" ca="1" si="12"/>
        <v>Familienmitglieder sollten hinter diesem Arbeitsbereich stehen</v>
      </c>
      <c r="C157" s="48"/>
      <c r="D157" s="44"/>
      <c r="E157" s="44"/>
      <c r="F157" s="44"/>
      <c r="G157" s="44"/>
    </row>
    <row r="158" spans="1:7" ht="16.2" hidden="1" thickBot="1" x14ac:dyDescent="0.35">
      <c r="A158" s="53">
        <f t="shared" ca="1" si="13"/>
        <v>7</v>
      </c>
      <c r="B158" s="54" t="str">
        <f t="shared" ca="1" si="12"/>
        <v>finanzielle Reserven für notwendige Investitionen</v>
      </c>
      <c r="C158" s="48"/>
      <c r="D158" s="37" t="s">
        <v>191</v>
      </c>
      <c r="E158" s="36"/>
      <c r="F158" s="44"/>
      <c r="G158" s="44"/>
    </row>
    <row r="159" spans="1:7" ht="15.6" hidden="1" x14ac:dyDescent="0.3">
      <c r="A159" s="53">
        <f t="shared" ca="1" si="13"/>
        <v>8</v>
      </c>
      <c r="B159" s="54" t="str">
        <f t="shared" ca="1" si="12"/>
        <v>freie Arbeitskapazitäten für Be-/Verarbeitung + Vermarktung der Produkte</v>
      </c>
      <c r="C159" s="48"/>
      <c r="D159" s="55">
        <v>1</v>
      </c>
      <c r="E159" s="38" t="s">
        <v>27</v>
      </c>
      <c r="F159" s="44"/>
      <c r="G159" s="44"/>
    </row>
    <row r="160" spans="1:7" ht="15.6" hidden="1" x14ac:dyDescent="0.3">
      <c r="A160" s="53">
        <f t="shared" ca="1" si="13"/>
        <v>9</v>
      </c>
      <c r="B160" s="54" t="str">
        <f t="shared" ca="1" si="12"/>
        <v>freie Gebäudekapazitäten: Platz für einen Hofladen</v>
      </c>
      <c r="C160" s="48"/>
      <c r="D160" s="55">
        <v>2</v>
      </c>
      <c r="E160" s="38"/>
      <c r="F160" s="44"/>
      <c r="G160" s="44"/>
    </row>
    <row r="161" spans="1:7" ht="15.6" hidden="1" x14ac:dyDescent="0.3">
      <c r="A161" s="53">
        <f t="shared" ca="1" si="13"/>
        <v>10</v>
      </c>
      <c r="B161" s="54" t="str">
        <f t="shared" ca="1" si="12"/>
        <v>geeignete Produkte</v>
      </c>
      <c r="C161" s="48"/>
      <c r="D161" s="44"/>
      <c r="E161" s="44"/>
      <c r="F161" s="44"/>
      <c r="G161" s="44"/>
    </row>
    <row r="162" spans="1:7" ht="15.6" hidden="1" x14ac:dyDescent="0.3">
      <c r="A162" s="53">
        <f t="shared" ca="1" si="13"/>
        <v>11</v>
      </c>
      <c r="B162" s="54" t="str">
        <f t="shared" ca="1" si="12"/>
        <v>Kenntnis von Verkaufstechniken</v>
      </c>
      <c r="C162" s="48"/>
      <c r="D162" s="44"/>
      <c r="E162" s="44"/>
      <c r="F162" s="44"/>
      <c r="G162" s="44"/>
    </row>
    <row r="163" spans="1:7" ht="15.6" hidden="1" x14ac:dyDescent="0.3">
      <c r="A163" s="53">
        <f t="shared" ca="1" si="13"/>
        <v>12</v>
      </c>
      <c r="B163" s="54" t="str">
        <f t="shared" ca="1" si="12"/>
        <v>Kommunikationsfähigkeit und Kontaktfreudigkeit</v>
      </c>
      <c r="C163" s="48"/>
      <c r="D163" s="44"/>
      <c r="E163" s="44"/>
      <c r="F163" s="44"/>
      <c r="G163" s="44"/>
    </row>
    <row r="164" spans="1:7" ht="15.6" hidden="1" x14ac:dyDescent="0.3">
      <c r="A164" s="53">
        <f t="shared" ca="1" si="13"/>
        <v>13</v>
      </c>
      <c r="B164" s="54" t="str">
        <f t="shared" ca="1" si="12"/>
        <v>regelmäßige Aus- und Weiterbildung</v>
      </c>
      <c r="C164" s="48"/>
      <c r="D164" s="44"/>
      <c r="E164" s="44"/>
      <c r="F164" s="44"/>
      <c r="G164" s="44"/>
    </row>
    <row r="165" spans="1:7" ht="15.6" hidden="1" x14ac:dyDescent="0.3">
      <c r="A165" s="53">
        <f t="shared" ca="1" si="13"/>
        <v>14</v>
      </c>
      <c r="B165" s="54" t="str">
        <f t="shared" ca="1" si="12"/>
        <v>Warenkenntnis</v>
      </c>
      <c r="C165" s="48"/>
      <c r="D165" s="44"/>
      <c r="E165" s="44"/>
      <c r="F165" s="44"/>
      <c r="G165" s="44"/>
    </row>
    <row r="166" spans="1:7" ht="15.6" hidden="1" x14ac:dyDescent="0.3">
      <c r="A166" s="53">
        <f t="shared" ca="1" si="13"/>
        <v>15</v>
      </c>
      <c r="B166" s="54" t="str">
        <f t="shared" ca="1" si="12"/>
        <v>Zusammenhalt</v>
      </c>
      <c r="C166" s="48"/>
      <c r="D166" s="44"/>
      <c r="E166" s="44"/>
      <c r="F166" s="44"/>
      <c r="G166" s="44"/>
    </row>
    <row r="167" spans="1:7" ht="15.6" hidden="1" x14ac:dyDescent="0.3">
      <c r="A167" s="53">
        <f t="shared" ca="1" si="13"/>
        <v>1</v>
      </c>
      <c r="B167" s="54" t="str">
        <f t="shared" ca="1" si="12"/>
        <v>Belastbarkeit</v>
      </c>
      <c r="C167" s="48"/>
      <c r="D167" s="44"/>
      <c r="E167" s="44"/>
      <c r="F167" s="44"/>
      <c r="G167" s="44"/>
    </row>
    <row r="168" spans="1:7" ht="15.6" hidden="1" x14ac:dyDescent="0.3">
      <c r="A168" s="53">
        <f t="shared" ca="1" si="13"/>
        <v>2</v>
      </c>
      <c r="B168" s="54" t="str">
        <f t="shared" ca="1" si="12"/>
        <v>Bereitschaft zu kreativen Problemlösungen</v>
      </c>
      <c r="C168" s="48"/>
      <c r="D168" s="44"/>
      <c r="E168" s="44"/>
      <c r="F168" s="44"/>
      <c r="G168" s="44"/>
    </row>
    <row r="169" spans="1:7" ht="15.6" hidden="1" x14ac:dyDescent="0.3">
      <c r="A169" s="53">
        <f t="shared" ca="1" si="13"/>
        <v>3</v>
      </c>
      <c r="B169" s="54" t="str">
        <f t="shared" ca="1" si="12"/>
        <v>Bereitschaft zur Spezialisierungen</v>
      </c>
      <c r="C169" s="48"/>
      <c r="D169" s="44"/>
      <c r="E169" s="44"/>
      <c r="F169" s="44"/>
      <c r="G169" s="44"/>
    </row>
    <row r="170" spans="1:7" ht="20.100000000000001" customHeight="1" x14ac:dyDescent="0.3">
      <c r="A170" s="44"/>
      <c r="B170" s="44"/>
      <c r="C170" s="44"/>
      <c r="D170" s="44"/>
      <c r="E170" s="44"/>
      <c r="F170" s="44"/>
      <c r="G170" s="44"/>
    </row>
    <row r="171" spans="1:7" ht="30" customHeight="1" x14ac:dyDescent="0.3">
      <c r="A171" s="58"/>
      <c r="B171" s="62" t="s">
        <v>172</v>
      </c>
      <c r="C171" s="44"/>
      <c r="D171" s="44"/>
      <c r="E171" s="44"/>
      <c r="F171" s="44"/>
      <c r="G171" s="44"/>
    </row>
    <row r="172" spans="1:7" ht="35.1" customHeight="1" x14ac:dyDescent="0.3">
      <c r="A172" s="59"/>
      <c r="B172" s="63"/>
      <c r="C172" s="44"/>
      <c r="D172" s="44"/>
      <c r="E172" s="44"/>
      <c r="F172" s="44"/>
      <c r="G172" s="44"/>
    </row>
    <row r="173" spans="1:7" ht="20.100000000000001" customHeight="1" x14ac:dyDescent="0.3">
      <c r="A173" s="60">
        <v>1</v>
      </c>
      <c r="B173" s="64" t="s">
        <v>9</v>
      </c>
      <c r="C173" s="44"/>
      <c r="D173" s="44"/>
      <c r="E173" s="44"/>
      <c r="F173" s="44"/>
      <c r="G173" s="44"/>
    </row>
    <row r="174" spans="1:7" ht="20.100000000000001" customHeight="1" x14ac:dyDescent="0.3">
      <c r="A174" s="60">
        <v>2</v>
      </c>
      <c r="B174" s="64" t="s">
        <v>225</v>
      </c>
      <c r="C174" s="44"/>
      <c r="D174" s="44"/>
      <c r="E174" s="44"/>
      <c r="F174" s="44"/>
      <c r="G174" s="44"/>
    </row>
    <row r="175" spans="1:7" ht="20.100000000000001" customHeight="1" x14ac:dyDescent="0.3">
      <c r="A175" s="60">
        <v>3</v>
      </c>
      <c r="B175" s="64" t="s">
        <v>225</v>
      </c>
      <c r="C175" s="44"/>
      <c r="D175" s="44"/>
      <c r="E175" s="44"/>
      <c r="F175" s="44"/>
      <c r="G175" s="44"/>
    </row>
    <row r="176" spans="1:7" ht="20.100000000000001" customHeight="1" x14ac:dyDescent="0.3">
      <c r="A176" s="60">
        <v>4</v>
      </c>
      <c r="B176" s="64" t="s">
        <v>111</v>
      </c>
      <c r="C176" s="44"/>
      <c r="D176" s="44"/>
      <c r="E176" s="44"/>
      <c r="F176" s="44"/>
      <c r="G176" s="44"/>
    </row>
    <row r="177" spans="1:7" ht="20.100000000000001" customHeight="1" x14ac:dyDescent="0.3">
      <c r="A177" s="60">
        <v>5</v>
      </c>
      <c r="B177" s="64" t="s">
        <v>39</v>
      </c>
      <c r="C177" s="44"/>
      <c r="D177" s="44"/>
      <c r="E177" s="44"/>
      <c r="F177" s="44"/>
      <c r="G177" s="44"/>
    </row>
    <row r="178" spans="1:7" ht="20.100000000000001" customHeight="1" x14ac:dyDescent="0.3">
      <c r="A178" s="60">
        <v>6</v>
      </c>
      <c r="B178" s="64" t="s">
        <v>108</v>
      </c>
      <c r="C178" s="44"/>
      <c r="D178" s="44"/>
      <c r="E178" s="44"/>
      <c r="F178" s="44"/>
      <c r="G178" s="44"/>
    </row>
    <row r="179" spans="1:7" ht="20.100000000000001" customHeight="1" x14ac:dyDescent="0.3">
      <c r="A179" s="60">
        <v>7</v>
      </c>
      <c r="B179" s="64" t="s">
        <v>8</v>
      </c>
      <c r="C179" s="44"/>
      <c r="D179" s="44"/>
      <c r="E179" s="44"/>
      <c r="F179" s="44"/>
      <c r="G179" s="44"/>
    </row>
    <row r="180" spans="1:7" ht="20.100000000000001" customHeight="1" x14ac:dyDescent="0.3">
      <c r="A180" s="60">
        <v>8</v>
      </c>
      <c r="B180" s="64" t="s">
        <v>60</v>
      </c>
      <c r="C180" s="44"/>
      <c r="D180" s="44"/>
      <c r="E180" s="44"/>
      <c r="F180" s="44"/>
      <c r="G180" s="44"/>
    </row>
    <row r="181" spans="1:7" ht="20.100000000000001" customHeight="1" x14ac:dyDescent="0.3">
      <c r="A181" s="60">
        <v>9</v>
      </c>
      <c r="B181" s="64" t="s">
        <v>81</v>
      </c>
      <c r="C181" s="44"/>
      <c r="D181" s="44"/>
      <c r="E181" s="44"/>
      <c r="F181" s="44"/>
      <c r="G181" s="44"/>
    </row>
    <row r="182" spans="1:7" ht="20.100000000000001" customHeight="1" x14ac:dyDescent="0.3">
      <c r="A182" s="60">
        <v>10</v>
      </c>
      <c r="B182" s="64" t="s">
        <v>93</v>
      </c>
      <c r="C182" s="44"/>
      <c r="D182" s="44"/>
      <c r="E182" s="44"/>
      <c r="F182" s="44"/>
      <c r="G182" s="44"/>
    </row>
    <row r="183" spans="1:7" ht="20.100000000000001" customHeight="1" x14ac:dyDescent="0.3">
      <c r="A183" s="60">
        <v>11</v>
      </c>
      <c r="B183" s="64" t="s">
        <v>26</v>
      </c>
      <c r="C183" s="44"/>
      <c r="D183" s="44"/>
      <c r="E183" s="44"/>
      <c r="F183" s="44"/>
      <c r="G183" s="44"/>
    </row>
    <row r="184" spans="1:7" ht="20.100000000000001" customHeight="1" x14ac:dyDescent="0.3">
      <c r="A184" s="60">
        <v>12</v>
      </c>
      <c r="B184" s="64" t="s">
        <v>68</v>
      </c>
      <c r="C184" s="44"/>
      <c r="D184" s="44"/>
      <c r="E184" s="44"/>
      <c r="F184" s="44"/>
      <c r="G184" s="44"/>
    </row>
    <row r="185" spans="1:7" ht="20.100000000000001" customHeight="1" x14ac:dyDescent="0.3">
      <c r="A185" s="60">
        <v>13</v>
      </c>
      <c r="B185" s="64" t="s">
        <v>70</v>
      </c>
      <c r="C185" s="44"/>
      <c r="D185" s="44"/>
      <c r="E185" s="44"/>
      <c r="F185" s="44"/>
      <c r="G185" s="44"/>
    </row>
    <row r="186" spans="1:7" ht="20.100000000000001" customHeight="1" x14ac:dyDescent="0.3">
      <c r="A186" s="60">
        <v>14</v>
      </c>
      <c r="B186" s="64" t="s">
        <v>107</v>
      </c>
      <c r="C186" s="44"/>
      <c r="D186" s="44"/>
      <c r="E186" s="44"/>
      <c r="F186" s="44"/>
      <c r="G186" s="44"/>
    </row>
    <row r="187" spans="1:7" ht="20.100000000000001" customHeight="1" x14ac:dyDescent="0.3">
      <c r="A187" s="60">
        <v>15</v>
      </c>
      <c r="B187" s="64" t="s">
        <v>0</v>
      </c>
      <c r="C187" s="44"/>
      <c r="D187" s="44"/>
      <c r="E187" s="44"/>
      <c r="F187" s="44"/>
      <c r="G187" s="44"/>
    </row>
    <row r="188" spans="1:7" ht="20.100000000000001" customHeight="1" x14ac:dyDescent="0.3">
      <c r="A188" s="60">
        <v>16</v>
      </c>
      <c r="B188" s="64" t="s">
        <v>228</v>
      </c>
      <c r="C188" s="44"/>
      <c r="D188" s="44"/>
      <c r="E188" s="44"/>
      <c r="F188" s="44"/>
      <c r="G188" s="44"/>
    </row>
    <row r="189" spans="1:7" ht="20.100000000000001" customHeight="1" x14ac:dyDescent="0.3">
      <c r="A189" s="60">
        <v>17</v>
      </c>
      <c r="B189" s="64" t="s">
        <v>226</v>
      </c>
      <c r="C189" s="44"/>
      <c r="D189" s="44"/>
      <c r="E189" s="44"/>
      <c r="F189" s="44"/>
      <c r="G189" s="44"/>
    </row>
    <row r="190" spans="1:7" ht="20.100000000000001" customHeight="1" x14ac:dyDescent="0.3">
      <c r="A190" s="60">
        <v>18</v>
      </c>
      <c r="B190" s="64" t="s">
        <v>246</v>
      </c>
      <c r="C190" s="44"/>
      <c r="D190" s="44"/>
      <c r="E190" s="44"/>
      <c r="F190" s="44"/>
      <c r="G190" s="44"/>
    </row>
    <row r="191" spans="1:7" ht="20.100000000000001" customHeight="1" x14ac:dyDescent="0.3">
      <c r="A191" s="60">
        <v>19</v>
      </c>
      <c r="B191" s="64" t="s">
        <v>249</v>
      </c>
      <c r="C191" s="44"/>
      <c r="D191" s="44"/>
      <c r="E191" s="44"/>
      <c r="F191" s="44"/>
      <c r="G191" s="44"/>
    </row>
    <row r="192" spans="1:7" ht="20.100000000000001" customHeight="1" x14ac:dyDescent="0.3">
      <c r="A192" s="60">
        <v>20</v>
      </c>
      <c r="B192" s="64" t="s">
        <v>250</v>
      </c>
      <c r="C192" s="44"/>
      <c r="D192" s="44"/>
      <c r="E192" s="44"/>
      <c r="F192" s="44"/>
      <c r="G192" s="44"/>
    </row>
    <row r="193" spans="1:7" ht="20.100000000000001" customHeight="1" x14ac:dyDescent="0.3">
      <c r="A193" s="60">
        <v>21</v>
      </c>
      <c r="B193" s="64" t="s">
        <v>49</v>
      </c>
      <c r="C193" s="44"/>
      <c r="D193" s="44"/>
      <c r="E193" s="44"/>
      <c r="F193" s="44"/>
      <c r="G193" s="44"/>
    </row>
    <row r="194" spans="1:7" ht="20.100000000000001" customHeight="1" x14ac:dyDescent="0.3">
      <c r="A194" s="60">
        <v>22</v>
      </c>
      <c r="B194" s="64" t="s">
        <v>252</v>
      </c>
      <c r="C194" s="44"/>
      <c r="D194" s="44"/>
      <c r="E194" s="44"/>
      <c r="F194" s="44"/>
      <c r="G194" s="44"/>
    </row>
    <row r="195" spans="1:7" ht="20.100000000000001" customHeight="1" x14ac:dyDescent="0.3">
      <c r="A195" s="60">
        <v>23</v>
      </c>
      <c r="B195" s="64" t="s">
        <v>38</v>
      </c>
      <c r="C195" s="44"/>
      <c r="D195" s="44"/>
      <c r="E195" s="44"/>
      <c r="F195" s="44"/>
      <c r="G195" s="44"/>
    </row>
    <row r="196" spans="1:7" ht="20.100000000000001" customHeight="1" x14ac:dyDescent="0.3">
      <c r="A196" s="60">
        <v>24</v>
      </c>
      <c r="B196" s="64" t="s">
        <v>245</v>
      </c>
      <c r="C196" s="44"/>
      <c r="D196" s="44"/>
      <c r="E196" s="44"/>
      <c r="F196" s="44"/>
      <c r="G196" s="44"/>
    </row>
    <row r="197" spans="1:7" ht="20.100000000000001" customHeight="1" x14ac:dyDescent="0.3">
      <c r="A197" s="60">
        <v>25</v>
      </c>
      <c r="B197" s="64" t="s">
        <v>233</v>
      </c>
      <c r="C197" s="44"/>
      <c r="D197" s="44"/>
      <c r="E197" s="44"/>
      <c r="F197" s="44"/>
      <c r="G197" s="44"/>
    </row>
    <row r="198" spans="1:7" ht="20.100000000000001" customHeight="1" x14ac:dyDescent="0.3">
      <c r="A198" s="60">
        <v>26</v>
      </c>
      <c r="B198" s="64" t="s">
        <v>25</v>
      </c>
      <c r="C198" s="44"/>
      <c r="D198" s="44"/>
      <c r="E198" s="44"/>
      <c r="F198" s="44"/>
      <c r="G198" s="44"/>
    </row>
    <row r="199" spans="1:7" ht="20.100000000000001" customHeight="1" x14ac:dyDescent="0.3">
      <c r="A199" s="60">
        <v>27</v>
      </c>
      <c r="B199" s="64" t="s">
        <v>120</v>
      </c>
      <c r="C199" s="44"/>
      <c r="D199" s="44"/>
      <c r="E199" s="44"/>
      <c r="F199" s="44"/>
      <c r="G199" s="44"/>
    </row>
    <row r="200" spans="1:7" ht="20.100000000000001" customHeight="1" x14ac:dyDescent="0.3">
      <c r="A200" s="60">
        <v>28</v>
      </c>
      <c r="B200" s="64" t="s">
        <v>18</v>
      </c>
      <c r="C200" s="44"/>
      <c r="D200" s="44"/>
      <c r="E200" s="44"/>
      <c r="F200" s="44"/>
      <c r="G200" s="44"/>
    </row>
    <row r="201" spans="1:7" ht="20.100000000000001" customHeight="1" x14ac:dyDescent="0.3">
      <c r="A201" s="60">
        <v>29</v>
      </c>
      <c r="B201" s="64" t="s">
        <v>41</v>
      </c>
      <c r="C201" s="44"/>
      <c r="D201" s="44"/>
      <c r="E201" s="44"/>
      <c r="F201" s="44"/>
      <c r="G201" s="44"/>
    </row>
    <row r="202" spans="1:7" ht="20.100000000000001" customHeight="1" x14ac:dyDescent="0.3">
      <c r="A202" s="60">
        <v>30</v>
      </c>
      <c r="B202" s="64" t="s">
        <v>44</v>
      </c>
      <c r="C202" s="44"/>
      <c r="D202" s="44"/>
      <c r="E202" s="44"/>
      <c r="F202" s="44"/>
      <c r="G202" s="44"/>
    </row>
    <row r="203" spans="1:7" ht="20.100000000000001" customHeight="1" x14ac:dyDescent="0.3">
      <c r="A203" s="60">
        <v>31</v>
      </c>
      <c r="B203" s="64" t="s">
        <v>102</v>
      </c>
      <c r="C203" s="44"/>
      <c r="D203" s="44"/>
      <c r="E203" s="44"/>
      <c r="F203" s="44"/>
      <c r="G203" s="44"/>
    </row>
    <row r="204" spans="1:7" ht="20.100000000000001" customHeight="1" x14ac:dyDescent="0.3">
      <c r="A204" s="60">
        <v>32</v>
      </c>
      <c r="B204" s="64" t="s">
        <v>99</v>
      </c>
      <c r="C204" s="44"/>
      <c r="D204" s="44"/>
      <c r="E204" s="44"/>
      <c r="F204" s="44"/>
      <c r="G204" s="44"/>
    </row>
    <row r="205" spans="1:7" ht="20.100000000000001" customHeight="1" x14ac:dyDescent="0.3">
      <c r="A205" s="60">
        <v>33</v>
      </c>
      <c r="B205" s="64" t="s">
        <v>101</v>
      </c>
      <c r="C205" s="44"/>
      <c r="D205" s="44"/>
      <c r="E205" s="44"/>
      <c r="F205" s="44"/>
      <c r="G205" s="44"/>
    </row>
    <row r="206" spans="1:7" ht="20.100000000000001" customHeight="1" x14ac:dyDescent="0.3">
      <c r="A206" s="60">
        <v>34</v>
      </c>
      <c r="B206" s="64" t="s">
        <v>109</v>
      </c>
      <c r="C206" s="44"/>
      <c r="D206" s="44"/>
      <c r="E206" s="44"/>
      <c r="F206" s="44"/>
      <c r="G206" s="44"/>
    </row>
    <row r="207" spans="1:7" ht="20.100000000000001" customHeight="1" x14ac:dyDescent="0.3">
      <c r="A207" s="60">
        <v>35</v>
      </c>
      <c r="B207" s="64" t="s">
        <v>230</v>
      </c>
      <c r="C207" s="44"/>
      <c r="D207" s="44"/>
      <c r="E207" s="44"/>
      <c r="F207" s="44"/>
      <c r="G207" s="44"/>
    </row>
    <row r="208" spans="1:7" ht="20.100000000000001" customHeight="1" x14ac:dyDescent="0.3">
      <c r="A208" s="60">
        <v>36</v>
      </c>
      <c r="B208" s="64" t="s">
        <v>22</v>
      </c>
      <c r="C208" s="44"/>
      <c r="D208" s="44"/>
      <c r="E208" s="44"/>
      <c r="F208" s="44"/>
      <c r="G208" s="44"/>
    </row>
    <row r="209" spans="1:7" ht="20.100000000000001" customHeight="1" x14ac:dyDescent="0.3">
      <c r="A209" s="60">
        <v>37</v>
      </c>
      <c r="B209" s="64" t="s">
        <v>20</v>
      </c>
      <c r="C209" s="44"/>
      <c r="D209" s="44"/>
      <c r="E209" s="44"/>
      <c r="F209" s="44"/>
      <c r="G209" s="44"/>
    </row>
    <row r="210" spans="1:7" ht="20.100000000000001" customHeight="1" x14ac:dyDescent="0.3">
      <c r="A210" s="60">
        <v>38</v>
      </c>
      <c r="B210" s="64" t="s">
        <v>96</v>
      </c>
      <c r="C210" s="44"/>
      <c r="D210" s="44"/>
      <c r="E210" s="44"/>
      <c r="F210" s="44"/>
      <c r="G210" s="44"/>
    </row>
    <row r="211" spans="1:7" ht="20.100000000000001" customHeight="1" x14ac:dyDescent="0.3">
      <c r="A211" s="60">
        <v>39</v>
      </c>
      <c r="B211" s="64" t="s">
        <v>17</v>
      </c>
      <c r="C211" s="44"/>
      <c r="D211" s="44"/>
      <c r="E211" s="44"/>
      <c r="F211" s="44"/>
      <c r="G211" s="44"/>
    </row>
    <row r="212" spans="1:7" ht="20.100000000000001" customHeight="1" x14ac:dyDescent="0.3">
      <c r="A212" s="60">
        <v>40</v>
      </c>
      <c r="B212" s="64" t="s">
        <v>251</v>
      </c>
      <c r="C212" s="44"/>
      <c r="D212" s="44"/>
      <c r="E212" s="44"/>
      <c r="F212" s="44"/>
      <c r="G212" s="44"/>
    </row>
    <row r="213" spans="1:7" ht="20.100000000000001" customHeight="1" x14ac:dyDescent="0.3">
      <c r="A213" s="60">
        <v>41</v>
      </c>
      <c r="B213" s="64" t="s">
        <v>106</v>
      </c>
      <c r="C213" s="44"/>
      <c r="D213" s="44"/>
      <c r="E213" s="44"/>
      <c r="F213" s="44"/>
      <c r="G213" s="44"/>
    </row>
    <row r="214" spans="1:7" ht="20.100000000000001" customHeight="1" x14ac:dyDescent="0.3">
      <c r="A214" s="60">
        <v>42</v>
      </c>
      <c r="B214" s="64" t="s">
        <v>255</v>
      </c>
      <c r="C214" s="44"/>
      <c r="D214" s="44"/>
      <c r="E214" s="44"/>
      <c r="F214" s="44"/>
      <c r="G214" s="44"/>
    </row>
    <row r="215" spans="1:7" ht="20.100000000000001" customHeight="1" x14ac:dyDescent="0.3">
      <c r="A215" s="60">
        <v>43</v>
      </c>
      <c r="B215" s="64" t="s">
        <v>171</v>
      </c>
      <c r="C215" s="44"/>
      <c r="D215" s="44"/>
      <c r="E215" s="44"/>
      <c r="F215" s="44"/>
      <c r="G215" s="44"/>
    </row>
    <row r="216" spans="1:7" ht="20.100000000000001" customHeight="1" x14ac:dyDescent="0.3">
      <c r="A216" s="60">
        <v>44</v>
      </c>
      <c r="B216" s="64" t="s">
        <v>253</v>
      </c>
      <c r="C216" s="44"/>
      <c r="D216" s="44"/>
      <c r="E216" s="44"/>
      <c r="F216" s="44"/>
      <c r="G216" s="44"/>
    </row>
    <row r="217" spans="1:7" ht="20.100000000000001" customHeight="1" x14ac:dyDescent="0.3">
      <c r="A217" s="60">
        <v>45</v>
      </c>
      <c r="B217" s="64" t="s">
        <v>254</v>
      </c>
      <c r="C217" s="44"/>
      <c r="D217" s="44"/>
      <c r="E217" s="44"/>
      <c r="F217" s="44"/>
      <c r="G217" s="44"/>
    </row>
    <row r="218" spans="1:7" ht="20.100000000000001" customHeight="1" x14ac:dyDescent="0.3">
      <c r="A218" s="60">
        <v>46</v>
      </c>
      <c r="B218" s="64" t="s">
        <v>58</v>
      </c>
      <c r="C218" s="44"/>
      <c r="D218" s="44"/>
      <c r="E218" s="44"/>
      <c r="F218" s="44"/>
      <c r="G218" s="44"/>
    </row>
    <row r="219" spans="1:7" ht="20.100000000000001" customHeight="1" x14ac:dyDescent="0.3">
      <c r="A219" s="60">
        <v>47</v>
      </c>
      <c r="B219" s="64" t="s">
        <v>47</v>
      </c>
      <c r="C219" s="44"/>
      <c r="D219" s="44"/>
      <c r="E219" s="44"/>
      <c r="F219" s="44"/>
      <c r="G219" s="44"/>
    </row>
    <row r="220" spans="1:7" ht="20.100000000000001" customHeight="1" x14ac:dyDescent="0.3">
      <c r="A220" s="60">
        <v>48</v>
      </c>
      <c r="B220" s="64" t="s">
        <v>104</v>
      </c>
      <c r="C220" s="44"/>
      <c r="D220" s="44"/>
      <c r="E220" s="44"/>
      <c r="F220" s="44"/>
      <c r="G220" s="44"/>
    </row>
    <row r="221" spans="1:7" ht="20.100000000000001" customHeight="1" x14ac:dyDescent="0.3">
      <c r="A221" s="60">
        <v>49</v>
      </c>
      <c r="B221" s="64" t="s">
        <v>119</v>
      </c>
      <c r="C221" s="44"/>
      <c r="D221" s="44"/>
      <c r="E221" s="44"/>
      <c r="F221" s="44"/>
      <c r="G221" s="44"/>
    </row>
    <row r="222" spans="1:7" ht="20.100000000000001" customHeight="1" x14ac:dyDescent="0.3">
      <c r="A222" s="60">
        <v>50</v>
      </c>
      <c r="B222" s="64" t="s">
        <v>256</v>
      </c>
      <c r="C222" s="44"/>
      <c r="D222" s="44"/>
      <c r="E222" s="44"/>
      <c r="F222" s="44"/>
      <c r="G222" s="44"/>
    </row>
    <row r="223" spans="1:7" ht="20.100000000000001" customHeight="1" x14ac:dyDescent="0.3">
      <c r="A223" s="60">
        <v>51</v>
      </c>
      <c r="B223" s="64" t="s">
        <v>92</v>
      </c>
      <c r="C223" s="44"/>
      <c r="D223" s="44"/>
      <c r="E223" s="44"/>
      <c r="F223" s="44"/>
      <c r="G223" s="44"/>
    </row>
    <row r="224" spans="1:7" ht="20.100000000000001" customHeight="1" x14ac:dyDescent="0.3">
      <c r="A224" s="60">
        <v>52</v>
      </c>
      <c r="B224" s="64" t="s">
        <v>51</v>
      </c>
      <c r="C224" s="44"/>
      <c r="D224" s="44"/>
      <c r="E224" s="44"/>
      <c r="F224" s="44"/>
      <c r="G224" s="44"/>
    </row>
    <row r="225" spans="1:7" ht="20.100000000000001" customHeight="1" x14ac:dyDescent="0.3">
      <c r="A225" s="60">
        <v>53</v>
      </c>
      <c r="B225" s="64" t="s">
        <v>42</v>
      </c>
      <c r="C225" s="44"/>
      <c r="D225" s="44"/>
      <c r="E225" s="44"/>
      <c r="F225" s="44"/>
      <c r="G225" s="44"/>
    </row>
    <row r="226" spans="1:7" ht="20.100000000000001" customHeight="1" x14ac:dyDescent="0.3">
      <c r="A226" s="60">
        <v>54</v>
      </c>
      <c r="B226" s="64" t="s">
        <v>122</v>
      </c>
      <c r="C226" s="44"/>
      <c r="D226" s="44"/>
      <c r="E226" s="44"/>
      <c r="F226" s="44"/>
      <c r="G226" s="44"/>
    </row>
    <row r="227" spans="1:7" ht="20.100000000000001" customHeight="1" x14ac:dyDescent="0.3">
      <c r="A227" s="60">
        <v>55</v>
      </c>
      <c r="B227" s="64" t="s">
        <v>11</v>
      </c>
      <c r="C227" s="44"/>
      <c r="D227" s="44"/>
      <c r="E227" s="44"/>
      <c r="F227" s="44"/>
      <c r="G227" s="44"/>
    </row>
    <row r="228" spans="1:7" ht="20.100000000000001" customHeight="1" x14ac:dyDescent="0.3">
      <c r="A228" s="60">
        <v>56</v>
      </c>
      <c r="B228" s="64" t="s">
        <v>46</v>
      </c>
      <c r="C228" s="44"/>
      <c r="D228" s="44"/>
      <c r="E228" s="44"/>
      <c r="F228" s="44"/>
      <c r="G228" s="44"/>
    </row>
    <row r="229" spans="1:7" ht="20.100000000000001" customHeight="1" x14ac:dyDescent="0.3">
      <c r="A229" s="60">
        <v>57</v>
      </c>
      <c r="B229" s="64" t="s">
        <v>21</v>
      </c>
      <c r="C229" s="44"/>
      <c r="D229" s="44"/>
      <c r="E229" s="44"/>
      <c r="F229" s="44"/>
      <c r="G229" s="44"/>
    </row>
    <row r="230" spans="1:7" ht="20.100000000000001" customHeight="1" x14ac:dyDescent="0.3">
      <c r="A230" s="60">
        <v>58</v>
      </c>
      <c r="B230" s="64" t="s">
        <v>4</v>
      </c>
      <c r="C230" s="44"/>
      <c r="D230" s="44"/>
      <c r="E230" s="44"/>
      <c r="F230" s="44"/>
      <c r="G230" s="44"/>
    </row>
    <row r="231" spans="1:7" ht="20.100000000000001" customHeight="1" x14ac:dyDescent="0.3">
      <c r="A231" s="60">
        <v>59</v>
      </c>
      <c r="B231" s="64" t="s">
        <v>118</v>
      </c>
      <c r="C231" s="44"/>
      <c r="D231" s="44"/>
      <c r="E231" s="44"/>
      <c r="F231" s="44"/>
      <c r="G231" s="44"/>
    </row>
    <row r="232" spans="1:7" ht="20.100000000000001" customHeight="1" x14ac:dyDescent="0.3">
      <c r="A232" s="60">
        <v>60</v>
      </c>
      <c r="B232" s="64" t="s">
        <v>105</v>
      </c>
      <c r="C232" s="44"/>
      <c r="D232" s="44"/>
      <c r="E232" s="44"/>
      <c r="F232" s="44"/>
      <c r="G232" s="44"/>
    </row>
    <row r="233" spans="1:7" ht="20.100000000000001" customHeight="1" x14ac:dyDescent="0.3">
      <c r="A233" s="60">
        <v>61</v>
      </c>
      <c r="B233" s="64" t="s">
        <v>221</v>
      </c>
      <c r="C233" s="44"/>
      <c r="D233" s="44"/>
      <c r="E233" s="44"/>
      <c r="F233" s="44"/>
      <c r="G233" s="44"/>
    </row>
    <row r="234" spans="1:7" ht="20.100000000000001" customHeight="1" x14ac:dyDescent="0.3">
      <c r="A234" s="60">
        <v>62</v>
      </c>
      <c r="B234" s="64" t="s">
        <v>97</v>
      </c>
      <c r="C234" s="44"/>
      <c r="D234" s="44"/>
      <c r="E234" s="44"/>
      <c r="F234" s="44"/>
      <c r="G234" s="44"/>
    </row>
    <row r="235" spans="1:7" ht="20.100000000000001" customHeight="1" x14ac:dyDescent="0.3">
      <c r="A235" s="60">
        <v>63</v>
      </c>
      <c r="B235" s="64" t="s">
        <v>5</v>
      </c>
      <c r="C235" s="44"/>
      <c r="D235" s="44"/>
      <c r="E235" s="44"/>
      <c r="F235" s="44"/>
      <c r="G235" s="44"/>
    </row>
    <row r="236" spans="1:7" ht="20.100000000000001" customHeight="1" x14ac:dyDescent="0.3">
      <c r="A236" s="60">
        <v>64</v>
      </c>
      <c r="B236" s="64" t="s">
        <v>13</v>
      </c>
      <c r="C236" s="44"/>
      <c r="D236" s="44"/>
      <c r="E236" s="44"/>
      <c r="F236" s="44"/>
      <c r="G236" s="44"/>
    </row>
    <row r="237" spans="1:7" ht="20.100000000000001" customHeight="1" x14ac:dyDescent="0.3">
      <c r="A237" s="60">
        <v>65</v>
      </c>
      <c r="B237" s="64" t="s">
        <v>94</v>
      </c>
      <c r="C237" s="44"/>
      <c r="D237" s="44"/>
      <c r="E237" s="44"/>
      <c r="F237" s="44"/>
      <c r="G237" s="44"/>
    </row>
    <row r="238" spans="1:7" ht="20.100000000000001" customHeight="1" x14ac:dyDescent="0.3">
      <c r="A238" s="60">
        <v>66</v>
      </c>
      <c r="B238" s="64" t="s">
        <v>54</v>
      </c>
      <c r="C238" s="44"/>
      <c r="D238" s="44"/>
      <c r="E238" s="44"/>
      <c r="F238" s="44"/>
      <c r="G238" s="44"/>
    </row>
    <row r="239" spans="1:7" ht="20.100000000000001" customHeight="1" x14ac:dyDescent="0.3">
      <c r="A239" s="60">
        <v>67</v>
      </c>
      <c r="B239" s="64" t="s">
        <v>244</v>
      </c>
      <c r="C239" s="44"/>
      <c r="D239" s="44"/>
      <c r="E239" s="44"/>
      <c r="F239" s="44"/>
      <c r="G239" s="44"/>
    </row>
    <row r="240" spans="1:7" ht="20.100000000000001" customHeight="1" x14ac:dyDescent="0.3">
      <c r="A240" s="60">
        <v>68</v>
      </c>
      <c r="B240" s="64" t="s">
        <v>117</v>
      </c>
      <c r="C240" s="44"/>
      <c r="D240" s="44"/>
      <c r="E240" s="44"/>
      <c r="F240" s="44"/>
      <c r="G240" s="44"/>
    </row>
    <row r="241" spans="1:7" ht="20.100000000000001" customHeight="1" x14ac:dyDescent="0.3">
      <c r="A241" s="60">
        <v>69</v>
      </c>
      <c r="B241" s="64" t="s">
        <v>56</v>
      </c>
      <c r="C241" s="44"/>
      <c r="D241" s="44"/>
      <c r="E241" s="44"/>
      <c r="F241" s="44"/>
      <c r="G241" s="44"/>
    </row>
    <row r="242" spans="1:7" ht="20.100000000000001" customHeight="1" x14ac:dyDescent="0.3">
      <c r="A242" s="60">
        <v>70</v>
      </c>
      <c r="B242" s="64" t="s">
        <v>243</v>
      </c>
      <c r="C242" s="44"/>
      <c r="D242" s="44"/>
      <c r="E242" s="44"/>
      <c r="F242" s="44"/>
      <c r="G242" s="44"/>
    </row>
    <row r="243" spans="1:7" ht="20.100000000000001" customHeight="1" x14ac:dyDescent="0.3">
      <c r="A243" s="60">
        <v>71</v>
      </c>
      <c r="B243" s="64" t="s">
        <v>6</v>
      </c>
      <c r="C243" s="44"/>
      <c r="D243" s="44"/>
      <c r="E243" s="44"/>
      <c r="F243" s="44"/>
      <c r="G243" s="44"/>
    </row>
    <row r="244" spans="1:7" ht="20.100000000000001" customHeight="1" x14ac:dyDescent="0.3">
      <c r="A244" s="60">
        <v>72</v>
      </c>
      <c r="B244" s="64" t="s">
        <v>223</v>
      </c>
      <c r="C244" s="44"/>
      <c r="D244" s="44"/>
      <c r="E244" s="44"/>
      <c r="F244" s="44"/>
      <c r="G244" s="44"/>
    </row>
    <row r="245" spans="1:7" ht="20.100000000000001" customHeight="1" x14ac:dyDescent="0.3">
      <c r="A245" s="60">
        <v>73</v>
      </c>
      <c r="B245" s="64" t="s">
        <v>223</v>
      </c>
      <c r="C245" s="44"/>
      <c r="D245" s="44"/>
      <c r="E245" s="44"/>
      <c r="F245" s="44"/>
      <c r="G245" s="44"/>
    </row>
    <row r="246" spans="1:7" ht="20.100000000000001" customHeight="1" x14ac:dyDescent="0.3">
      <c r="A246" s="60">
        <v>74</v>
      </c>
      <c r="B246" s="64" t="s">
        <v>57</v>
      </c>
      <c r="C246" s="44"/>
      <c r="D246" s="44"/>
      <c r="E246" s="44"/>
      <c r="F246" s="44"/>
      <c r="G246" s="44"/>
    </row>
    <row r="247" spans="1:7" ht="20.100000000000001" customHeight="1" x14ac:dyDescent="0.3">
      <c r="A247" s="60">
        <v>75</v>
      </c>
      <c r="B247" s="64" t="s">
        <v>188</v>
      </c>
      <c r="C247" s="44"/>
      <c r="D247" s="44"/>
      <c r="E247" s="44"/>
      <c r="F247" s="44"/>
      <c r="G247" s="44"/>
    </row>
    <row r="248" spans="1:7" ht="20.100000000000001" customHeight="1" x14ac:dyDescent="0.3">
      <c r="A248" s="60">
        <v>76</v>
      </c>
      <c r="B248" s="64" t="s">
        <v>227</v>
      </c>
      <c r="C248" s="44"/>
      <c r="D248" s="44"/>
      <c r="E248" s="44"/>
      <c r="F248" s="44"/>
      <c r="G248" s="44"/>
    </row>
    <row r="249" spans="1:7" ht="20.100000000000001" customHeight="1" x14ac:dyDescent="0.3">
      <c r="A249" s="60">
        <v>77</v>
      </c>
      <c r="B249" s="64" t="s">
        <v>86</v>
      </c>
      <c r="C249" s="44"/>
      <c r="D249" s="44"/>
      <c r="E249" s="44"/>
      <c r="F249" s="44"/>
      <c r="G249" s="44"/>
    </row>
    <row r="250" spans="1:7" ht="20.100000000000001" customHeight="1" x14ac:dyDescent="0.3">
      <c r="A250" s="60">
        <v>78</v>
      </c>
      <c r="B250" s="64" t="s">
        <v>64</v>
      </c>
      <c r="C250" s="44"/>
      <c r="D250" s="44"/>
      <c r="E250" s="44"/>
      <c r="F250" s="44"/>
      <c r="G250" s="44"/>
    </row>
    <row r="251" spans="1:7" ht="20.100000000000001" customHeight="1" x14ac:dyDescent="0.3">
      <c r="A251" s="60">
        <v>79</v>
      </c>
      <c r="B251" s="64" t="s">
        <v>113</v>
      </c>
      <c r="C251" s="44"/>
      <c r="D251" s="44"/>
      <c r="E251" s="44"/>
      <c r="F251" s="44"/>
      <c r="G251" s="44"/>
    </row>
    <row r="252" spans="1:7" ht="20.100000000000001" customHeight="1" x14ac:dyDescent="0.3">
      <c r="A252" s="60">
        <v>80</v>
      </c>
      <c r="B252" s="64" t="s">
        <v>15</v>
      </c>
      <c r="C252" s="44"/>
      <c r="D252" s="44"/>
      <c r="E252" s="44"/>
      <c r="F252" s="44"/>
      <c r="G252" s="44"/>
    </row>
    <row r="253" spans="1:7" ht="20.100000000000001" customHeight="1" x14ac:dyDescent="0.3">
      <c r="A253" s="60">
        <v>81</v>
      </c>
      <c r="B253" s="64" t="s">
        <v>14</v>
      </c>
      <c r="C253" s="44"/>
      <c r="D253" s="44"/>
      <c r="E253" s="44"/>
      <c r="F253" s="44"/>
      <c r="G253" s="44"/>
    </row>
    <row r="254" spans="1:7" ht="20.100000000000001" customHeight="1" x14ac:dyDescent="0.3">
      <c r="A254" s="60">
        <v>82</v>
      </c>
      <c r="B254" s="64" t="s">
        <v>23</v>
      </c>
      <c r="C254" s="44"/>
      <c r="D254" s="44"/>
      <c r="E254" s="44"/>
      <c r="F254" s="44"/>
      <c r="G254" s="44"/>
    </row>
    <row r="255" spans="1:7" ht="20.100000000000001" customHeight="1" x14ac:dyDescent="0.3">
      <c r="A255" s="60">
        <v>83</v>
      </c>
      <c r="B255" s="64" t="s">
        <v>87</v>
      </c>
      <c r="C255" s="44"/>
      <c r="D255" s="44"/>
      <c r="E255" s="44"/>
      <c r="F255" s="44"/>
      <c r="G255" s="44"/>
    </row>
    <row r="256" spans="1:7" ht="20.100000000000001" customHeight="1" x14ac:dyDescent="0.3">
      <c r="A256" s="60">
        <v>84</v>
      </c>
      <c r="B256" s="64" t="s">
        <v>190</v>
      </c>
      <c r="C256" s="44"/>
      <c r="D256" s="44"/>
      <c r="E256" s="44"/>
      <c r="F256" s="44"/>
      <c r="G256" s="44"/>
    </row>
    <row r="257" spans="1:7" ht="20.100000000000001" customHeight="1" x14ac:dyDescent="0.3">
      <c r="A257" s="60">
        <v>85</v>
      </c>
      <c r="B257" s="64" t="s">
        <v>121</v>
      </c>
      <c r="C257" s="44"/>
      <c r="D257" s="44"/>
      <c r="E257" s="44"/>
      <c r="F257" s="44"/>
      <c r="G257" s="44"/>
    </row>
    <row r="258" spans="1:7" ht="20.100000000000001" customHeight="1" x14ac:dyDescent="0.3">
      <c r="A258" s="60">
        <v>86</v>
      </c>
      <c r="B258" s="64" t="s">
        <v>100</v>
      </c>
      <c r="C258" s="44"/>
      <c r="D258" s="44"/>
      <c r="E258" s="44"/>
      <c r="F258" s="44"/>
      <c r="G258" s="44"/>
    </row>
    <row r="259" spans="1:7" ht="20.100000000000001" customHeight="1" x14ac:dyDescent="0.3">
      <c r="A259" s="60">
        <v>87</v>
      </c>
      <c r="B259" s="64" t="s">
        <v>19</v>
      </c>
      <c r="C259" s="44"/>
      <c r="D259" s="44"/>
      <c r="E259" s="44"/>
      <c r="F259" s="44"/>
      <c r="G259" s="44"/>
    </row>
    <row r="260" spans="1:7" ht="20.100000000000001" customHeight="1" x14ac:dyDescent="0.3">
      <c r="A260" s="60">
        <v>88</v>
      </c>
      <c r="B260" s="64" t="s">
        <v>3</v>
      </c>
      <c r="C260" s="44"/>
      <c r="D260" s="44"/>
      <c r="E260" s="44"/>
      <c r="F260" s="44"/>
      <c r="G260" s="44"/>
    </row>
    <row r="261" spans="1:7" ht="20.100000000000001" customHeight="1" x14ac:dyDescent="0.3">
      <c r="A261" s="60">
        <v>89</v>
      </c>
      <c r="B261" s="64" t="s">
        <v>82</v>
      </c>
      <c r="C261" s="44"/>
      <c r="D261" s="44"/>
      <c r="E261" s="44"/>
      <c r="F261" s="44"/>
      <c r="G261" s="44"/>
    </row>
    <row r="262" spans="1:7" ht="20.100000000000001" customHeight="1" x14ac:dyDescent="0.3">
      <c r="A262" s="60">
        <v>90</v>
      </c>
      <c r="B262" s="64" t="s">
        <v>62</v>
      </c>
      <c r="C262" s="44"/>
      <c r="D262" s="44"/>
      <c r="E262" s="44"/>
      <c r="F262" s="44"/>
      <c r="G262" s="44"/>
    </row>
    <row r="263" spans="1:7" ht="20.100000000000001" customHeight="1" x14ac:dyDescent="0.3">
      <c r="A263" s="60">
        <v>91</v>
      </c>
      <c r="B263" s="64" t="s">
        <v>222</v>
      </c>
      <c r="C263" s="44"/>
      <c r="D263" s="44"/>
      <c r="E263" s="44"/>
      <c r="F263" s="44"/>
      <c r="G263" s="44"/>
    </row>
    <row r="264" spans="1:7" ht="20.100000000000001" customHeight="1" x14ac:dyDescent="0.3">
      <c r="A264" s="60">
        <v>92</v>
      </c>
      <c r="B264" s="64" t="s">
        <v>53</v>
      </c>
      <c r="C264" s="44"/>
      <c r="D264" s="44"/>
      <c r="E264" s="44"/>
      <c r="F264" s="44"/>
      <c r="G264" s="44"/>
    </row>
    <row r="265" spans="1:7" ht="20.100000000000001" customHeight="1" x14ac:dyDescent="0.3">
      <c r="A265" s="60">
        <v>93</v>
      </c>
      <c r="B265" s="64" t="s">
        <v>61</v>
      </c>
      <c r="C265" s="44"/>
      <c r="D265" s="44"/>
      <c r="E265" s="44"/>
      <c r="F265" s="44"/>
      <c r="G265" s="44"/>
    </row>
    <row r="266" spans="1:7" ht="20.100000000000001" customHeight="1" x14ac:dyDescent="0.3">
      <c r="A266" s="60">
        <v>94</v>
      </c>
      <c r="B266" s="64" t="s">
        <v>248</v>
      </c>
      <c r="C266" s="44"/>
      <c r="D266" s="44"/>
      <c r="E266" s="44"/>
      <c r="F266" s="44"/>
      <c r="G266" s="44"/>
    </row>
    <row r="267" spans="1:7" ht="20.100000000000001" customHeight="1" x14ac:dyDescent="0.3">
      <c r="A267" s="60">
        <v>95</v>
      </c>
      <c r="B267" s="64" t="s">
        <v>24</v>
      </c>
      <c r="C267" s="44"/>
      <c r="D267" s="44"/>
      <c r="E267" s="44"/>
      <c r="F267" s="44"/>
      <c r="G267" s="44"/>
    </row>
    <row r="268" spans="1:7" ht="20.100000000000001" customHeight="1" x14ac:dyDescent="0.3">
      <c r="A268" s="60">
        <v>96</v>
      </c>
      <c r="B268" s="64" t="s">
        <v>45</v>
      </c>
      <c r="C268" s="44"/>
      <c r="D268" s="44"/>
      <c r="E268" s="44"/>
      <c r="F268" s="44"/>
      <c r="G268" s="44"/>
    </row>
    <row r="269" spans="1:7" ht="20.100000000000001" customHeight="1" x14ac:dyDescent="0.3">
      <c r="A269" s="60">
        <v>97</v>
      </c>
      <c r="B269" s="64" t="s">
        <v>52</v>
      </c>
      <c r="C269" s="44"/>
      <c r="D269" s="44"/>
      <c r="E269" s="44"/>
      <c r="F269" s="44"/>
      <c r="G269" s="44"/>
    </row>
    <row r="270" spans="1:7" ht="20.100000000000001" customHeight="1" x14ac:dyDescent="0.3">
      <c r="A270" s="60">
        <v>98</v>
      </c>
      <c r="B270" s="64" t="s">
        <v>16</v>
      </c>
      <c r="C270" s="44"/>
      <c r="D270" s="44"/>
      <c r="E270" s="44"/>
      <c r="F270" s="44"/>
      <c r="G270" s="44"/>
    </row>
    <row r="271" spans="1:7" ht="20.100000000000001" customHeight="1" x14ac:dyDescent="0.3">
      <c r="A271" s="60">
        <v>99</v>
      </c>
      <c r="B271" s="64" t="s">
        <v>103</v>
      </c>
      <c r="C271" s="44"/>
      <c r="D271" s="44"/>
      <c r="E271" s="44"/>
      <c r="F271" s="44"/>
      <c r="G271" s="44"/>
    </row>
    <row r="272" spans="1:7" ht="20.100000000000001" customHeight="1" x14ac:dyDescent="0.3">
      <c r="A272" s="60">
        <v>100</v>
      </c>
      <c r="B272" s="64" t="s">
        <v>84</v>
      </c>
      <c r="C272" s="44"/>
      <c r="D272" s="44"/>
      <c r="E272" s="44"/>
      <c r="F272" s="44"/>
      <c r="G272" s="44"/>
    </row>
    <row r="273" spans="1:7" ht="20.100000000000001" customHeight="1" x14ac:dyDescent="0.3">
      <c r="A273" s="60">
        <v>101</v>
      </c>
      <c r="B273" s="64" t="s">
        <v>67</v>
      </c>
      <c r="C273" s="44"/>
      <c r="D273" s="44"/>
      <c r="E273" s="44"/>
      <c r="F273" s="44"/>
      <c r="G273" s="44"/>
    </row>
    <row r="274" spans="1:7" ht="20.100000000000001" customHeight="1" x14ac:dyDescent="0.3">
      <c r="A274" s="60">
        <v>102</v>
      </c>
      <c r="B274" s="64" t="s">
        <v>116</v>
      </c>
      <c r="C274" s="44"/>
      <c r="D274" s="44"/>
      <c r="E274" s="44"/>
      <c r="F274" s="44"/>
      <c r="G274" s="44"/>
    </row>
    <row r="275" spans="1:7" ht="20.100000000000001" customHeight="1" x14ac:dyDescent="0.3">
      <c r="A275" s="60">
        <v>103</v>
      </c>
      <c r="B275" s="64" t="s">
        <v>66</v>
      </c>
      <c r="C275" s="44"/>
      <c r="D275" s="44"/>
      <c r="E275" s="44"/>
      <c r="F275" s="44"/>
      <c r="G275" s="44"/>
    </row>
    <row r="276" spans="1:7" ht="20.100000000000001" customHeight="1" x14ac:dyDescent="0.3">
      <c r="A276" s="60">
        <v>104</v>
      </c>
      <c r="B276" s="64" t="s">
        <v>115</v>
      </c>
      <c r="C276" s="44"/>
      <c r="D276" s="44"/>
      <c r="E276" s="44"/>
      <c r="F276" s="44"/>
      <c r="G276" s="44"/>
    </row>
    <row r="277" spans="1:7" ht="20.100000000000001" customHeight="1" x14ac:dyDescent="0.3">
      <c r="A277" s="60">
        <v>105</v>
      </c>
      <c r="B277" s="64" t="s">
        <v>220</v>
      </c>
      <c r="C277" s="44"/>
      <c r="D277" s="44"/>
      <c r="E277" s="44"/>
      <c r="F277" s="44"/>
      <c r="G277" s="44"/>
    </row>
    <row r="278" spans="1:7" ht="20.100000000000001" customHeight="1" x14ac:dyDescent="0.3">
      <c r="A278" s="60"/>
      <c r="B278" s="64" t="s">
        <v>65</v>
      </c>
      <c r="C278" s="44"/>
      <c r="D278" s="44"/>
      <c r="E278" s="44"/>
      <c r="F278" s="44"/>
      <c r="G278" s="44"/>
    </row>
    <row r="279" spans="1:7" ht="20.100000000000001" customHeight="1" x14ac:dyDescent="0.3">
      <c r="A279" s="60"/>
      <c r="B279" s="64" t="s">
        <v>114</v>
      </c>
      <c r="C279" s="44"/>
      <c r="D279" s="44"/>
      <c r="E279" s="44"/>
      <c r="F279" s="44"/>
      <c r="G279" s="44"/>
    </row>
    <row r="280" spans="1:7" ht="20.100000000000001" customHeight="1" x14ac:dyDescent="0.3">
      <c r="A280" s="60"/>
      <c r="B280" s="64" t="s">
        <v>50</v>
      </c>
      <c r="C280" s="44"/>
      <c r="D280" s="44"/>
      <c r="E280" s="44"/>
      <c r="F280" s="44"/>
      <c r="G280" s="44"/>
    </row>
    <row r="281" spans="1:7" ht="20.100000000000001" customHeight="1" x14ac:dyDescent="0.3">
      <c r="A281" s="60"/>
      <c r="B281" s="64" t="s">
        <v>2</v>
      </c>
      <c r="C281" s="44"/>
      <c r="D281" s="44"/>
      <c r="E281" s="44"/>
      <c r="F281" s="44"/>
      <c r="G281" s="44"/>
    </row>
    <row r="282" spans="1:7" ht="20.100000000000001" customHeight="1" x14ac:dyDescent="0.3">
      <c r="A282" s="60"/>
      <c r="B282" s="64" t="s">
        <v>2</v>
      </c>
      <c r="C282" s="44"/>
      <c r="D282" s="44"/>
      <c r="E282" s="44"/>
      <c r="F282" s="44"/>
      <c r="G282" s="44"/>
    </row>
    <row r="283" spans="1:7" ht="20.100000000000001" customHeight="1" x14ac:dyDescent="0.3">
      <c r="A283" s="60"/>
      <c r="B283" s="64" t="s">
        <v>2</v>
      </c>
      <c r="C283" s="44"/>
      <c r="D283" s="44"/>
      <c r="E283" s="44"/>
      <c r="F283" s="44"/>
      <c r="G283" s="44"/>
    </row>
    <row r="284" spans="1:7" ht="20.100000000000001" customHeight="1" x14ac:dyDescent="0.3">
      <c r="A284" s="60"/>
      <c r="B284" s="64" t="s">
        <v>98</v>
      </c>
      <c r="C284" s="44"/>
      <c r="D284" s="44"/>
      <c r="E284" s="44"/>
      <c r="F284" s="44"/>
      <c r="G284" s="44"/>
    </row>
    <row r="285" spans="1:7" ht="20.100000000000001" customHeight="1" x14ac:dyDescent="0.3">
      <c r="A285" s="60"/>
      <c r="B285" s="64" t="s">
        <v>224</v>
      </c>
      <c r="C285" s="44"/>
      <c r="D285" s="44"/>
      <c r="E285" s="44"/>
      <c r="F285" s="44"/>
      <c r="G285" s="44"/>
    </row>
    <row r="286" spans="1:7" ht="20.100000000000001" customHeight="1" x14ac:dyDescent="0.3">
      <c r="A286" s="60"/>
      <c r="B286" s="64" t="s">
        <v>224</v>
      </c>
      <c r="C286" s="44"/>
      <c r="D286" s="44"/>
      <c r="E286" s="44"/>
      <c r="F286" s="44"/>
      <c r="G286" s="44"/>
    </row>
    <row r="287" spans="1:7" ht="20.100000000000001" customHeight="1" x14ac:dyDescent="0.3">
      <c r="A287" s="60"/>
      <c r="B287" s="64" t="s">
        <v>76</v>
      </c>
      <c r="C287" s="44"/>
      <c r="D287" s="44"/>
      <c r="E287" s="44"/>
      <c r="F287" s="44"/>
      <c r="G287" s="44"/>
    </row>
    <row r="288" spans="1:7" ht="20.100000000000001" customHeight="1" x14ac:dyDescent="0.3">
      <c r="A288" s="60"/>
      <c r="B288" s="64" t="s">
        <v>112</v>
      </c>
      <c r="C288" s="44"/>
      <c r="D288" s="44"/>
      <c r="E288" s="44"/>
      <c r="F288" s="44"/>
      <c r="G288" s="44"/>
    </row>
    <row r="289" spans="1:7" ht="20.100000000000001" customHeight="1" x14ac:dyDescent="0.3">
      <c r="A289" s="60"/>
      <c r="B289" s="64" t="s">
        <v>91</v>
      </c>
      <c r="C289" s="44"/>
      <c r="D289" s="44"/>
      <c r="E289" s="44"/>
      <c r="F289" s="44"/>
      <c r="G289" s="44"/>
    </row>
    <row r="290" spans="1:7" ht="20.100000000000001" customHeight="1" x14ac:dyDescent="0.3">
      <c r="A290" s="60"/>
      <c r="B290" s="64" t="s">
        <v>83</v>
      </c>
      <c r="C290" s="44"/>
      <c r="D290" s="44"/>
      <c r="E290" s="44"/>
      <c r="F290" s="44"/>
      <c r="G290" s="44"/>
    </row>
    <row r="291" spans="1:7" ht="20.100000000000001" customHeight="1" x14ac:dyDescent="0.3">
      <c r="A291" s="60"/>
      <c r="B291" s="64" t="s">
        <v>63</v>
      </c>
      <c r="C291" s="44"/>
      <c r="D291" s="44"/>
      <c r="E291" s="44"/>
      <c r="F291" s="44"/>
      <c r="G291" s="44"/>
    </row>
    <row r="292" spans="1:7" ht="20.100000000000001" customHeight="1" x14ac:dyDescent="0.3">
      <c r="A292" s="60"/>
      <c r="B292" s="64" t="s">
        <v>89</v>
      </c>
      <c r="C292" s="44"/>
      <c r="D292" s="44"/>
      <c r="E292" s="44"/>
      <c r="F292" s="44"/>
      <c r="G292" s="44"/>
    </row>
    <row r="293" spans="1:7" ht="20.100000000000001" customHeight="1" x14ac:dyDescent="0.3">
      <c r="A293" s="60"/>
      <c r="B293" s="64" t="s">
        <v>234</v>
      </c>
      <c r="C293" s="44"/>
      <c r="D293" s="44"/>
      <c r="E293" s="44"/>
      <c r="F293" s="44"/>
      <c r="G293" s="44"/>
    </row>
    <row r="294" spans="1:7" ht="20.100000000000001" customHeight="1" x14ac:dyDescent="0.3">
      <c r="A294" s="60"/>
      <c r="B294" s="64" t="s">
        <v>72</v>
      </c>
      <c r="C294" s="44"/>
      <c r="D294" s="44"/>
      <c r="E294" s="44"/>
      <c r="F294" s="44"/>
      <c r="G294" s="44"/>
    </row>
    <row r="295" spans="1:7" ht="20.100000000000001" customHeight="1" x14ac:dyDescent="0.3">
      <c r="A295" s="60"/>
      <c r="B295" s="64" t="s">
        <v>75</v>
      </c>
      <c r="C295" s="44"/>
      <c r="D295" s="44"/>
      <c r="E295" s="44"/>
      <c r="F295" s="44"/>
      <c r="G295" s="44"/>
    </row>
    <row r="296" spans="1:7" ht="20.100000000000001" customHeight="1" x14ac:dyDescent="0.3">
      <c r="A296" s="60"/>
      <c r="B296" s="64" t="s">
        <v>78</v>
      </c>
      <c r="C296" s="44"/>
      <c r="D296" s="44"/>
      <c r="E296" s="44"/>
      <c r="F296" s="44"/>
      <c r="G296" s="44"/>
    </row>
    <row r="297" spans="1:7" ht="20.100000000000001" customHeight="1" x14ac:dyDescent="0.3">
      <c r="A297" s="60"/>
      <c r="B297" s="64" t="s">
        <v>37</v>
      </c>
      <c r="C297" s="44"/>
      <c r="D297" s="44"/>
      <c r="E297" s="44"/>
      <c r="F297" s="44"/>
      <c r="G297" s="44"/>
    </row>
    <row r="298" spans="1:7" ht="20.100000000000001" customHeight="1" x14ac:dyDescent="0.3">
      <c r="A298" s="60"/>
      <c r="B298" s="64" t="s">
        <v>88</v>
      </c>
      <c r="C298" s="44"/>
      <c r="D298" s="44"/>
      <c r="E298" s="44"/>
      <c r="F298" s="44"/>
      <c r="G298" s="44"/>
    </row>
    <row r="299" spans="1:7" ht="20.100000000000001" customHeight="1" x14ac:dyDescent="0.3">
      <c r="A299" s="60"/>
      <c r="B299" s="64" t="s">
        <v>110</v>
      </c>
      <c r="C299" s="44"/>
      <c r="D299" s="44"/>
      <c r="E299" s="44"/>
      <c r="F299" s="44"/>
      <c r="G299" s="44"/>
    </row>
    <row r="300" spans="1:7" ht="20.100000000000001" customHeight="1" x14ac:dyDescent="0.3">
      <c r="A300" s="60"/>
      <c r="B300" s="64" t="s">
        <v>232</v>
      </c>
      <c r="C300" s="44"/>
      <c r="D300" s="44"/>
      <c r="E300" s="44"/>
      <c r="F300" s="44"/>
      <c r="G300" s="44"/>
    </row>
    <row r="301" spans="1:7" ht="20.100000000000001" customHeight="1" x14ac:dyDescent="0.3">
      <c r="A301" s="60"/>
      <c r="B301" s="64" t="s">
        <v>36</v>
      </c>
      <c r="C301" s="44"/>
      <c r="D301" s="44"/>
      <c r="E301" s="44"/>
      <c r="F301" s="44"/>
      <c r="G301" s="44"/>
    </row>
    <row r="302" spans="1:7" ht="20.100000000000001" customHeight="1" x14ac:dyDescent="0.3">
      <c r="A302" s="60"/>
      <c r="B302" s="64" t="s">
        <v>36</v>
      </c>
      <c r="C302" s="44"/>
      <c r="D302" s="44"/>
      <c r="E302" s="44"/>
      <c r="F302" s="44"/>
      <c r="G302" s="44"/>
    </row>
    <row r="303" spans="1:7" ht="20.100000000000001" customHeight="1" x14ac:dyDescent="0.3">
      <c r="A303" s="60"/>
      <c r="B303" s="64" t="s">
        <v>229</v>
      </c>
      <c r="C303" s="44"/>
      <c r="D303" s="44"/>
      <c r="E303" s="44"/>
      <c r="F303" s="44"/>
      <c r="G303" s="44"/>
    </row>
    <row r="304" spans="1:7" ht="20.100000000000001" customHeight="1" x14ac:dyDescent="0.3">
      <c r="A304" s="60"/>
      <c r="B304" s="64" t="s">
        <v>12</v>
      </c>
      <c r="C304" s="44"/>
      <c r="D304" s="44"/>
      <c r="E304" s="44"/>
      <c r="F304" s="44"/>
      <c r="G304" s="44"/>
    </row>
    <row r="305" spans="1:7" ht="20.100000000000001" customHeight="1" x14ac:dyDescent="0.3">
      <c r="A305" s="60"/>
      <c r="B305" s="64" t="s">
        <v>73</v>
      </c>
      <c r="C305" s="44"/>
      <c r="D305" s="44"/>
      <c r="E305" s="44"/>
      <c r="F305" s="44"/>
      <c r="G305" s="44"/>
    </row>
    <row r="306" spans="1:7" ht="20.100000000000001" customHeight="1" x14ac:dyDescent="0.3">
      <c r="A306" s="60"/>
      <c r="B306" s="64" t="s">
        <v>231</v>
      </c>
      <c r="C306" s="44"/>
      <c r="D306" s="44"/>
      <c r="E306" s="44"/>
      <c r="F306" s="44"/>
      <c r="G306" s="44"/>
    </row>
    <row r="307" spans="1:7" ht="20.100000000000001" customHeight="1" x14ac:dyDescent="0.3">
      <c r="A307" s="60"/>
      <c r="B307" s="64" t="s">
        <v>59</v>
      </c>
      <c r="C307" s="44"/>
      <c r="D307" s="44"/>
      <c r="E307" s="44"/>
      <c r="F307" s="44"/>
      <c r="G307" s="44"/>
    </row>
    <row r="308" spans="1:7" ht="20.100000000000001" customHeight="1" x14ac:dyDescent="0.3">
      <c r="A308" s="60"/>
      <c r="B308" s="64" t="s">
        <v>79</v>
      </c>
      <c r="C308" s="44"/>
      <c r="D308" s="44"/>
      <c r="E308" s="44"/>
      <c r="F308" s="44"/>
      <c r="G308" s="44"/>
    </row>
    <row r="309" spans="1:7" ht="20.100000000000001" customHeight="1" x14ac:dyDescent="0.3">
      <c r="A309" s="60"/>
      <c r="B309" s="64" t="s">
        <v>247</v>
      </c>
      <c r="C309" s="44"/>
      <c r="D309" s="44"/>
      <c r="E309" s="44"/>
      <c r="F309" s="44"/>
      <c r="G309" s="44"/>
    </row>
    <row r="310" spans="1:7" ht="20.100000000000001" customHeight="1" x14ac:dyDescent="0.3">
      <c r="A310" s="60"/>
      <c r="B310" s="64" t="s">
        <v>43</v>
      </c>
      <c r="C310" s="44"/>
      <c r="D310" s="44"/>
      <c r="E310" s="44"/>
      <c r="F310" s="44"/>
      <c r="G310" s="44"/>
    </row>
    <row r="311" spans="1:7" ht="14.4" x14ac:dyDescent="0.3">
      <c r="A311" s="44"/>
      <c r="B311" s="44"/>
      <c r="C311" s="44"/>
      <c r="D311" s="44"/>
      <c r="E311" s="44"/>
      <c r="F311" s="44"/>
      <c r="G311" s="44"/>
    </row>
    <row r="312" spans="1:7" customFormat="1" ht="14.4" hidden="1" x14ac:dyDescent="0.3"/>
    <row r="313" spans="1:7" ht="14.4" hidden="1" x14ac:dyDescent="0.3"/>
    <row r="314" spans="1:7" ht="14.4" hidden="1" x14ac:dyDescent="0.3"/>
    <row r="315" spans="1:7" ht="14.4" hidden="1" x14ac:dyDescent="0.3"/>
    <row r="316" spans="1:7" ht="14.4" hidden="1" x14ac:dyDescent="0.3"/>
    <row r="317" spans="1:7" ht="14.4" hidden="1" x14ac:dyDescent="0.3"/>
    <row r="318" spans="1:7" ht="14.4" hidden="1" x14ac:dyDescent="0.3"/>
    <row r="319" spans="1:7" ht="14.4" hidden="1" x14ac:dyDescent="0.3"/>
    <row r="320" spans="1:7" ht="14.4" hidden="1" x14ac:dyDescent="0.3"/>
    <row r="321" ht="14.4" hidden="1" x14ac:dyDescent="0.3"/>
    <row r="322" ht="14.4" hidden="1" x14ac:dyDescent="0.3"/>
    <row r="323" ht="14.4" hidden="1" x14ac:dyDescent="0.3"/>
    <row r="324" ht="14.4" hidden="1" x14ac:dyDescent="0.3"/>
    <row r="325" ht="14.4" hidden="1" x14ac:dyDescent="0.3"/>
    <row r="326" ht="14.4" hidden="1" x14ac:dyDescent="0.3"/>
    <row r="327" ht="14.4" hidden="1" x14ac:dyDescent="0.3"/>
    <row r="328" ht="14.4" hidden="1" x14ac:dyDescent="0.3"/>
    <row r="329" ht="14.4" hidden="1" x14ac:dyDescent="0.3"/>
    <row r="330" ht="14.4" hidden="1" x14ac:dyDescent="0.3"/>
    <row r="331" ht="14.4" hidden="1" x14ac:dyDescent="0.3"/>
    <row r="332" ht="14.4" hidden="1" x14ac:dyDescent="0.3"/>
    <row r="333" ht="14.4" hidden="1" x14ac:dyDescent="0.3"/>
    <row r="334" ht="14.4" hidden="1" x14ac:dyDescent="0.3"/>
    <row r="335" ht="14.4" hidden="1" x14ac:dyDescent="0.3"/>
    <row r="336" ht="14.4" hidden="1" x14ac:dyDescent="0.3"/>
    <row r="337" ht="14.4" hidden="1" x14ac:dyDescent="0.3"/>
    <row r="338" ht="14.4" hidden="1" x14ac:dyDescent="0.3"/>
    <row r="339" ht="14.4" hidden="1" x14ac:dyDescent="0.3"/>
    <row r="340" ht="14.4" hidden="1" x14ac:dyDescent="0.3"/>
    <row r="341" ht="14.4" hidden="1" x14ac:dyDescent="0.3"/>
    <row r="342" ht="14.4" hidden="1" x14ac:dyDescent="0.3"/>
    <row r="343" ht="14.4" hidden="1" x14ac:dyDescent="0.3"/>
    <row r="344" ht="14.4" hidden="1" x14ac:dyDescent="0.3"/>
    <row r="345" ht="14.4" hidden="1" x14ac:dyDescent="0.3"/>
    <row r="346" ht="14.4" hidden="1" x14ac:dyDescent="0.3"/>
    <row r="347" ht="14.4" hidden="1" x14ac:dyDescent="0.3"/>
    <row r="348" ht="14.4" hidden="1" x14ac:dyDescent="0.3"/>
    <row r="349" ht="15" hidden="1" customHeight="1" x14ac:dyDescent="0.3"/>
  </sheetData>
  <sheetProtection sheet="1" objects="1" scenarios="1" selectLockedCells="1" selectUnlockedCells="1"/>
  <phoneticPr fontId="40" type="noConversion"/>
  <pageMargins left="0.70866141732283472" right="0.70866141732283472" top="1.1811023622047245" bottom="0.70866141732283472" header="0.47244094488188981" footer="0"/>
  <pageSetup paperSize="9" orientation="portrait" horizontalDpi="4294967295" r:id="rId1"/>
  <headerFooter>
    <oddHeader>&amp;L&amp;G</oddHeader>
    <oddFooter>&amp;L&amp;"Arial Black,Standard"&amp;8Seite &amp;P - &amp;A
I-Net: &amp;IFF0000http://wh.twoday.net&amp;I000000, E-Mail: &amp;IFF0000wmt3fsl@aol.at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D406"/>
  <sheetViews>
    <sheetView showGridLines="0" showRowColHeaders="0" tabSelected="1" zoomScaleNormal="100" workbookViewId="0">
      <pane ySplit="7" topLeftCell="A8" activePane="bottomLeft" state="frozen"/>
      <selection pane="bottomLeft" activeCell="B9" sqref="B9:G9"/>
    </sheetView>
  </sheetViews>
  <sheetFormatPr baseColWidth="10" defaultColWidth="0" defaultRowHeight="15.75" customHeight="1" zeroHeight="1" x14ac:dyDescent="0.3"/>
  <cols>
    <col min="1" max="1" width="3.6640625" style="6" customWidth="1"/>
    <col min="2" max="2" width="4.6640625" style="1" customWidth="1"/>
    <col min="3" max="3" width="20.6640625" style="1" customWidth="1"/>
    <col min="4" max="4" width="13.6640625" style="1" customWidth="1"/>
    <col min="5" max="5" width="2.6640625" style="1" customWidth="1"/>
    <col min="6" max="6" width="4.6640625" style="1" customWidth="1"/>
    <col min="7" max="7" width="34.6640625" style="1" customWidth="1"/>
    <col min="8" max="8" width="1.6640625" style="1" customWidth="1"/>
    <col min="9" max="9" width="2.6640625" customWidth="1"/>
    <col min="10" max="10" width="4.6640625" customWidth="1"/>
    <col min="11" max="11" width="1.6640625" customWidth="1"/>
    <col min="12" max="12" width="4.6640625" customWidth="1"/>
    <col min="13" max="13" width="2.6640625" hidden="1" customWidth="1"/>
    <col min="14" max="14" width="3.6640625" style="6" hidden="1" customWidth="1"/>
    <col min="15" max="15" width="4.6640625" style="1" hidden="1" customWidth="1"/>
    <col min="16" max="16" width="20.6640625" style="1" hidden="1" customWidth="1"/>
    <col min="17" max="17" width="13.6640625" style="1" hidden="1" customWidth="1"/>
    <col min="18" max="18" width="2.6640625" style="1" hidden="1" customWidth="1"/>
    <col min="19" max="19" width="4.6640625" style="1" hidden="1" customWidth="1"/>
    <col min="20" max="20" width="34.6640625" style="1" hidden="1" customWidth="1"/>
    <col min="21" max="21" width="1.6640625" style="1" hidden="1" customWidth="1"/>
    <col min="22" max="22" width="2.6640625" hidden="1" customWidth="1"/>
    <col min="23" max="23" width="4.6640625" hidden="1" customWidth="1"/>
    <col min="24" max="24" width="1.6640625" hidden="1" customWidth="1"/>
    <col min="25" max="25" width="4.6640625" hidden="1" customWidth="1"/>
    <col min="26" max="26" width="2.6640625" hidden="1" customWidth="1"/>
    <col min="27" max="27" width="4.6640625" hidden="1" customWidth="1"/>
    <col min="28" max="28" width="1.6640625" hidden="1" customWidth="1"/>
    <col min="29" max="29" width="4.6640625" hidden="1" customWidth="1"/>
    <col min="30" max="30" width="2.6640625" customWidth="1"/>
    <col min="31" max="16384" width="11.44140625" style="1" hidden="1"/>
  </cols>
  <sheetData>
    <row r="1" spans="1:30" ht="45" customHeigh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27.6" x14ac:dyDescent="0.3">
      <c r="A2" s="8" t="s">
        <v>123</v>
      </c>
      <c r="I2" s="7"/>
      <c r="J2" s="7"/>
      <c r="K2" s="7"/>
      <c r="L2" s="7"/>
      <c r="M2" s="7"/>
      <c r="N2" s="8" t="s">
        <v>123</v>
      </c>
      <c r="V2" s="7"/>
      <c r="W2" s="7"/>
      <c r="X2" s="7"/>
      <c r="Y2" s="7"/>
      <c r="Z2" s="7"/>
      <c r="AA2" s="7"/>
      <c r="AB2" s="7"/>
      <c r="AC2" s="7"/>
      <c r="AD2" s="7"/>
    </row>
    <row r="3" spans="1:30" ht="27.6" x14ac:dyDescent="0.3">
      <c r="A3" s="8"/>
      <c r="I3" s="7"/>
      <c r="J3" s="7"/>
      <c r="K3" s="7"/>
      <c r="L3" s="7"/>
      <c r="M3" s="7"/>
      <c r="N3" s="8"/>
      <c r="V3" s="7"/>
      <c r="W3" s="7"/>
      <c r="X3" s="7"/>
      <c r="Y3" s="7"/>
      <c r="Z3" s="7"/>
      <c r="AA3" s="7"/>
      <c r="AB3" s="7"/>
      <c r="AC3" s="7"/>
      <c r="AD3" s="7"/>
    </row>
    <row r="4" spans="1:30" ht="22.95" customHeight="1" thickBot="1" x14ac:dyDescent="0.35">
      <c r="A4" s="93" t="s">
        <v>262</v>
      </c>
      <c r="B4" s="93"/>
      <c r="C4" s="93"/>
      <c r="D4" s="93"/>
      <c r="E4" s="93"/>
      <c r="F4" s="93"/>
      <c r="G4" s="93"/>
      <c r="H4" s="94" t="s">
        <v>263</v>
      </c>
      <c r="I4" s="7"/>
      <c r="J4" s="7"/>
      <c r="K4" s="7"/>
      <c r="L4" s="7"/>
      <c r="M4" s="7"/>
      <c r="N4" s="8"/>
      <c r="V4" s="7"/>
      <c r="W4" s="7"/>
      <c r="X4" s="7"/>
      <c r="Y4" s="7"/>
      <c r="Z4" s="7"/>
      <c r="AA4" s="7"/>
      <c r="AB4" s="7"/>
      <c r="AC4" s="7"/>
      <c r="AD4" s="7"/>
    </row>
    <row r="5" spans="1:30" ht="10.050000000000001" customHeight="1" x14ac:dyDescent="0.3">
      <c r="A5" s="8"/>
      <c r="I5" s="7"/>
      <c r="J5" s="7"/>
      <c r="K5" s="7"/>
      <c r="L5" s="7"/>
      <c r="M5" s="7"/>
      <c r="N5" s="8"/>
      <c r="V5" s="7"/>
      <c r="W5" s="7"/>
      <c r="X5" s="7"/>
      <c r="Y5" s="7"/>
      <c r="Z5" s="7"/>
      <c r="AA5" s="7"/>
      <c r="AB5" s="7"/>
      <c r="AC5" s="7"/>
      <c r="AD5" s="7"/>
    </row>
    <row r="6" spans="1:30" ht="22.95" customHeight="1" thickBot="1" x14ac:dyDescent="0.35">
      <c r="A6" s="95" t="s">
        <v>264</v>
      </c>
      <c r="B6" s="95"/>
      <c r="C6" s="95"/>
      <c r="D6" s="95"/>
      <c r="E6" s="95"/>
      <c r="F6" s="95"/>
      <c r="G6" s="95"/>
      <c r="H6" s="96" t="s">
        <v>265</v>
      </c>
      <c r="I6" s="7"/>
      <c r="J6" s="7"/>
      <c r="K6" s="7"/>
      <c r="L6" s="7"/>
      <c r="M6" s="7"/>
      <c r="N6" s="8"/>
      <c r="V6" s="7"/>
      <c r="W6" s="7"/>
      <c r="X6" s="7"/>
      <c r="Y6" s="7"/>
      <c r="Z6" s="7"/>
      <c r="AA6" s="7"/>
      <c r="AB6" s="7"/>
      <c r="AC6" s="7"/>
      <c r="AD6" s="7"/>
    </row>
    <row r="7" spans="1:30" ht="10.050000000000001" customHeight="1" x14ac:dyDescent="0.3">
      <c r="I7" s="7"/>
      <c r="J7" s="7"/>
      <c r="K7" s="7"/>
      <c r="L7" s="7"/>
      <c r="M7" s="7"/>
      <c r="V7" s="7"/>
      <c r="W7" s="7"/>
      <c r="X7" s="7"/>
      <c r="Y7" s="7"/>
      <c r="Z7" s="7"/>
      <c r="AA7" s="7"/>
      <c r="AB7" s="7"/>
      <c r="AC7" s="7"/>
      <c r="AD7" s="7"/>
    </row>
    <row r="8" spans="1:30" ht="68.099999999999994" customHeight="1" x14ac:dyDescent="0.3">
      <c r="A8" s="21">
        <v>1</v>
      </c>
      <c r="B8" s="72" t="s">
        <v>192</v>
      </c>
      <c r="C8" s="72"/>
      <c r="D8" s="72"/>
      <c r="E8" s="72"/>
      <c r="F8" s="72"/>
      <c r="G8" s="72"/>
      <c r="H8" s="72"/>
      <c r="I8" s="7"/>
      <c r="J8" s="7"/>
      <c r="K8" s="7"/>
      <c r="L8" s="7"/>
      <c r="M8" s="7"/>
      <c r="N8" s="21">
        <v>1</v>
      </c>
      <c r="O8" s="72" t="s">
        <v>163</v>
      </c>
      <c r="P8" s="72"/>
      <c r="Q8" s="72"/>
      <c r="R8" s="72"/>
      <c r="S8" s="72"/>
      <c r="T8" s="72"/>
      <c r="U8" s="72"/>
      <c r="V8" s="7"/>
      <c r="W8" s="7"/>
      <c r="X8" s="7"/>
      <c r="Y8" s="7"/>
      <c r="Z8" s="7"/>
      <c r="AA8" s="7"/>
      <c r="AB8" s="7"/>
      <c r="AC8" s="7"/>
      <c r="AD8" s="7"/>
    </row>
    <row r="9" spans="1:30" ht="24.9" customHeight="1" x14ac:dyDescent="0.3">
      <c r="A9" s="22"/>
      <c r="B9" s="85"/>
      <c r="C9" s="85"/>
      <c r="D9" s="85"/>
      <c r="E9" s="85"/>
      <c r="F9" s="85"/>
      <c r="G9" s="85"/>
      <c r="I9" s="7"/>
      <c r="J9" s="89" t="str">
        <f>IF(B9="","",IF(B9=O9,1,0))</f>
        <v/>
      </c>
      <c r="K9" s="90" t="s">
        <v>165</v>
      </c>
      <c r="L9" s="91">
        <v>1</v>
      </c>
      <c r="M9" s="7"/>
      <c r="N9" s="22"/>
      <c r="O9" s="82" t="s">
        <v>0</v>
      </c>
      <c r="P9" s="82"/>
      <c r="Q9" s="82"/>
      <c r="R9" s="82"/>
      <c r="S9" s="82"/>
      <c r="T9" s="82"/>
      <c r="V9" s="7"/>
      <c r="W9" s="7"/>
      <c r="X9" s="7"/>
      <c r="Y9" s="7"/>
      <c r="Z9" s="7"/>
      <c r="AA9" s="7"/>
      <c r="AB9" s="7"/>
      <c r="AC9" s="7"/>
      <c r="AD9" s="7"/>
    </row>
    <row r="10" spans="1:30" ht="15.9" customHeight="1" x14ac:dyDescent="0.3">
      <c r="A10" s="22"/>
      <c r="B10" s="86" t="s">
        <v>1</v>
      </c>
      <c r="C10" s="86"/>
      <c r="I10" s="7"/>
      <c r="J10" s="7"/>
      <c r="K10" s="7"/>
      <c r="L10" s="7"/>
      <c r="M10" s="7"/>
      <c r="N10" s="22"/>
      <c r="O10" s="83" t="s">
        <v>1</v>
      </c>
      <c r="P10" s="83"/>
      <c r="Q10" s="83"/>
      <c r="R10" s="83"/>
      <c r="S10" s="83"/>
      <c r="T10" s="83"/>
      <c r="V10" s="7"/>
      <c r="W10" s="7"/>
      <c r="X10" s="7"/>
      <c r="Y10" s="7"/>
      <c r="Z10" s="7"/>
      <c r="AA10" s="7"/>
      <c r="AB10" s="7"/>
      <c r="AC10" s="7"/>
      <c r="AD10" s="7"/>
    </row>
    <row r="11" spans="1:30" ht="24.9" customHeight="1" x14ac:dyDescent="0.3">
      <c r="A11" s="22"/>
      <c r="B11" s="85"/>
      <c r="C11" s="85"/>
      <c r="D11" s="85"/>
      <c r="E11" s="85"/>
      <c r="F11" s="85"/>
      <c r="G11" s="85"/>
      <c r="I11" s="7"/>
      <c r="J11" s="89" t="str">
        <f>IF(B11="","",IF(B11=O11,1,0))</f>
        <v/>
      </c>
      <c r="K11" s="90" t="s">
        <v>165</v>
      </c>
      <c r="L11" s="91">
        <v>1</v>
      </c>
      <c r="M11" s="7"/>
      <c r="N11" s="22"/>
      <c r="O11" s="82" t="s">
        <v>2</v>
      </c>
      <c r="P11" s="82"/>
      <c r="Q11" s="82"/>
      <c r="R11" s="82"/>
      <c r="S11" s="82"/>
      <c r="T11" s="82"/>
      <c r="V11" s="7"/>
      <c r="W11" s="7"/>
      <c r="X11" s="7"/>
      <c r="Y11" s="7"/>
      <c r="Z11" s="7"/>
      <c r="AA11" s="7"/>
      <c r="AB11" s="7"/>
      <c r="AC11" s="7"/>
      <c r="AD11" s="7"/>
    </row>
    <row r="12" spans="1:30" ht="15.9" customHeight="1" x14ac:dyDescent="0.3">
      <c r="A12" s="22"/>
      <c r="B12" s="86" t="s">
        <v>1</v>
      </c>
      <c r="C12" s="86"/>
      <c r="D12" s="86"/>
      <c r="E12" s="86"/>
      <c r="F12" s="86"/>
      <c r="G12" s="86"/>
      <c r="I12" s="7"/>
      <c r="J12" s="7"/>
      <c r="K12" s="7"/>
      <c r="L12" s="7"/>
      <c r="M12" s="7"/>
      <c r="N12" s="22"/>
      <c r="O12" s="83" t="s">
        <v>1</v>
      </c>
      <c r="P12" s="83"/>
      <c r="Q12" s="83"/>
      <c r="R12" s="83"/>
      <c r="S12" s="83"/>
      <c r="T12" s="83"/>
      <c r="V12" s="7"/>
      <c r="W12" s="7"/>
      <c r="X12" s="7"/>
      <c r="Y12" s="7"/>
      <c r="Z12" s="7"/>
      <c r="AA12" s="7"/>
      <c r="AB12" s="7"/>
      <c r="AC12" s="7"/>
      <c r="AD12" s="7"/>
    </row>
    <row r="13" spans="1:30" ht="24.9" customHeight="1" x14ac:dyDescent="0.3">
      <c r="A13" s="22"/>
      <c r="B13" s="85"/>
      <c r="C13" s="85"/>
      <c r="D13" s="85"/>
      <c r="E13" s="85"/>
      <c r="F13" s="85"/>
      <c r="G13" s="85"/>
      <c r="I13" s="7"/>
      <c r="J13" s="89" t="str">
        <f>IF(B13="","",IF(B13=O13,1,0))</f>
        <v/>
      </c>
      <c r="K13" s="90" t="s">
        <v>165</v>
      </c>
      <c r="L13" s="91">
        <v>1</v>
      </c>
      <c r="M13" s="7"/>
      <c r="N13" s="22"/>
      <c r="O13" s="82" t="s">
        <v>3</v>
      </c>
      <c r="P13" s="82"/>
      <c r="Q13" s="82"/>
      <c r="R13" s="82"/>
      <c r="S13" s="82"/>
      <c r="T13" s="82"/>
      <c r="V13" s="7"/>
      <c r="W13" s="7"/>
      <c r="X13" s="7"/>
      <c r="Y13" s="7"/>
      <c r="Z13" s="7"/>
      <c r="AA13" s="7"/>
      <c r="AB13" s="7"/>
      <c r="AC13" s="7"/>
      <c r="AD13" s="7"/>
    </row>
    <row r="14" spans="1:30" ht="15.9" customHeight="1" x14ac:dyDescent="0.3">
      <c r="A14" s="22"/>
      <c r="B14" s="86" t="s">
        <v>1</v>
      </c>
      <c r="C14" s="86"/>
      <c r="D14" s="86"/>
      <c r="E14" s="86"/>
      <c r="F14" s="86"/>
      <c r="G14" s="86"/>
      <c r="I14" s="7"/>
      <c r="J14" s="7"/>
      <c r="K14" s="7"/>
      <c r="L14" s="7"/>
      <c r="M14" s="7"/>
      <c r="N14" s="22"/>
      <c r="O14" s="83" t="s">
        <v>1</v>
      </c>
      <c r="P14" s="83"/>
      <c r="Q14" s="83"/>
      <c r="R14" s="83"/>
      <c r="S14" s="83"/>
      <c r="T14" s="83"/>
      <c r="V14" s="7"/>
      <c r="W14" s="7"/>
      <c r="X14" s="7"/>
      <c r="Y14" s="7"/>
      <c r="Z14" s="7"/>
      <c r="AA14" s="7"/>
      <c r="AB14" s="7"/>
      <c r="AC14" s="7"/>
      <c r="AD14" s="7"/>
    </row>
    <row r="15" spans="1:30" ht="24.9" customHeight="1" x14ac:dyDescent="0.3">
      <c r="A15" s="22"/>
      <c r="B15" s="85"/>
      <c r="C15" s="85"/>
      <c r="D15" s="85"/>
      <c r="E15" s="85"/>
      <c r="F15" s="85"/>
      <c r="G15" s="85"/>
      <c r="I15" s="7"/>
      <c r="J15" s="89" t="str">
        <f>IF(B15="","",IF(B15=O15,1,0))</f>
        <v/>
      </c>
      <c r="K15" s="90" t="s">
        <v>165</v>
      </c>
      <c r="L15" s="91">
        <v>1</v>
      </c>
      <c r="M15" s="7"/>
      <c r="N15" s="22"/>
      <c r="O15" s="82" t="s">
        <v>2</v>
      </c>
      <c r="P15" s="82"/>
      <c r="Q15" s="82"/>
      <c r="R15" s="82"/>
      <c r="S15" s="82"/>
      <c r="T15" s="82"/>
      <c r="V15" s="7"/>
      <c r="W15" s="7"/>
      <c r="X15" s="7"/>
      <c r="Y15" s="7"/>
      <c r="Z15" s="7"/>
      <c r="AA15" s="7"/>
      <c r="AB15" s="7"/>
      <c r="AC15" s="7"/>
      <c r="AD15" s="7"/>
    </row>
    <row r="16" spans="1:30" ht="15.9" customHeight="1" x14ac:dyDescent="0.3">
      <c r="A16" s="22"/>
      <c r="B16" s="86" t="s">
        <v>1</v>
      </c>
      <c r="C16" s="86"/>
      <c r="D16" s="86"/>
      <c r="E16" s="86"/>
      <c r="F16" s="86"/>
      <c r="G16" s="86"/>
      <c r="I16" s="7"/>
      <c r="J16" s="7"/>
      <c r="K16" s="7"/>
      <c r="L16" s="7"/>
      <c r="M16" s="7"/>
      <c r="N16" s="22"/>
      <c r="O16" s="83" t="s">
        <v>1</v>
      </c>
      <c r="P16" s="83"/>
      <c r="Q16" s="83"/>
      <c r="R16" s="83"/>
      <c r="S16" s="83"/>
      <c r="T16" s="83"/>
      <c r="V16" s="7"/>
      <c r="W16" s="7"/>
      <c r="X16" s="7"/>
      <c r="Y16" s="7"/>
      <c r="Z16" s="7"/>
      <c r="AA16" s="7"/>
      <c r="AB16" s="7"/>
      <c r="AC16" s="7"/>
      <c r="AD16" s="7"/>
    </row>
    <row r="17" spans="1:30" ht="24.9" customHeight="1" x14ac:dyDescent="0.3">
      <c r="A17" s="22"/>
      <c r="B17" s="85"/>
      <c r="C17" s="85"/>
      <c r="D17" s="85"/>
      <c r="E17" s="85"/>
      <c r="F17" s="85"/>
      <c r="G17" s="85"/>
      <c r="I17" s="7"/>
      <c r="J17" s="89" t="str">
        <f>IF(B17="","",IF(B17=O17,1,0))</f>
        <v/>
      </c>
      <c r="K17" s="90" t="s">
        <v>165</v>
      </c>
      <c r="L17" s="91">
        <v>1</v>
      </c>
      <c r="M17" s="7"/>
      <c r="N17" s="22"/>
      <c r="O17" s="82" t="s">
        <v>4</v>
      </c>
      <c r="P17" s="82"/>
      <c r="Q17" s="82"/>
      <c r="R17" s="82"/>
      <c r="S17" s="82"/>
      <c r="T17" s="82"/>
      <c r="V17" s="7"/>
      <c r="W17" s="7"/>
      <c r="X17" s="7"/>
      <c r="Y17" s="7"/>
      <c r="Z17" s="7"/>
      <c r="AA17" s="7"/>
      <c r="AB17" s="7"/>
      <c r="AC17" s="7"/>
      <c r="AD17" s="7"/>
    </row>
    <row r="18" spans="1:30" ht="15.9" customHeight="1" x14ac:dyDescent="0.3">
      <c r="A18" s="22"/>
      <c r="B18" s="86" t="s">
        <v>1</v>
      </c>
      <c r="C18" s="86"/>
      <c r="D18" s="86"/>
      <c r="E18" s="86"/>
      <c r="F18" s="86"/>
      <c r="G18" s="86"/>
      <c r="I18" s="7"/>
      <c r="J18" s="7"/>
      <c r="K18" s="7"/>
      <c r="L18" s="7"/>
      <c r="M18" s="7"/>
      <c r="N18" s="22"/>
      <c r="O18" s="83" t="s">
        <v>1</v>
      </c>
      <c r="P18" s="83"/>
      <c r="Q18" s="83"/>
      <c r="R18" s="83"/>
      <c r="S18" s="83"/>
      <c r="T18" s="83"/>
      <c r="V18" s="7"/>
      <c r="W18" s="7"/>
      <c r="X18" s="7"/>
      <c r="Y18" s="7"/>
      <c r="Z18" s="7"/>
      <c r="AA18" s="7"/>
      <c r="AB18" s="7"/>
      <c r="AC18" s="7"/>
      <c r="AD18" s="7"/>
    </row>
    <row r="19" spans="1:30" ht="24.9" customHeight="1" x14ac:dyDescent="0.3">
      <c r="A19" s="22"/>
      <c r="B19" s="85"/>
      <c r="C19" s="85"/>
      <c r="D19" s="85"/>
      <c r="E19" s="85"/>
      <c r="F19" s="85"/>
      <c r="G19" s="85"/>
      <c r="I19" s="7"/>
      <c r="J19" s="89" t="str">
        <f>IF(B19="","",IF(B19=O19,1,0))</f>
        <v/>
      </c>
      <c r="K19" s="90" t="s">
        <v>165</v>
      </c>
      <c r="L19" s="91">
        <v>1</v>
      </c>
      <c r="M19" s="7"/>
      <c r="N19" s="22"/>
      <c r="O19" s="82" t="s">
        <v>2</v>
      </c>
      <c r="P19" s="82"/>
      <c r="Q19" s="82"/>
      <c r="R19" s="82"/>
      <c r="S19" s="82"/>
      <c r="T19" s="82"/>
      <c r="V19" s="7"/>
      <c r="W19" s="7"/>
      <c r="X19" s="7"/>
      <c r="Y19" s="7"/>
      <c r="Z19" s="7"/>
      <c r="AA19" s="7"/>
      <c r="AB19" s="7"/>
      <c r="AC19" s="7"/>
      <c r="AD19" s="7"/>
    </row>
    <row r="20" spans="1:30" ht="15.9" customHeight="1" x14ac:dyDescent="0.3">
      <c r="A20" s="22"/>
      <c r="B20" s="86" t="s">
        <v>1</v>
      </c>
      <c r="C20" s="86"/>
      <c r="D20" s="86"/>
      <c r="E20" s="86"/>
      <c r="F20" s="86"/>
      <c r="G20" s="86"/>
      <c r="I20" s="7"/>
      <c r="J20" s="7"/>
      <c r="K20" s="7"/>
      <c r="L20" s="7"/>
      <c r="M20" s="7"/>
      <c r="N20" s="22"/>
      <c r="O20" s="83" t="s">
        <v>1</v>
      </c>
      <c r="P20" s="83"/>
      <c r="Q20" s="83"/>
      <c r="R20" s="83"/>
      <c r="S20" s="83"/>
      <c r="T20" s="83"/>
      <c r="V20" s="7"/>
      <c r="W20" s="7"/>
      <c r="X20" s="7"/>
      <c r="Y20" s="7"/>
      <c r="Z20" s="7"/>
      <c r="AA20" s="7"/>
      <c r="AB20" s="7"/>
      <c r="AC20" s="7"/>
      <c r="AD20" s="7"/>
    </row>
    <row r="21" spans="1:30" ht="24.9" customHeight="1" x14ac:dyDescent="0.3">
      <c r="A21" s="22"/>
      <c r="B21" s="85"/>
      <c r="C21" s="85"/>
      <c r="D21" s="85"/>
      <c r="E21" s="85"/>
      <c r="F21" s="85"/>
      <c r="G21" s="85"/>
      <c r="I21" s="7"/>
      <c r="J21" s="89" t="str">
        <f>IF(B21="","",IF(B21=O21,1,0))</f>
        <v/>
      </c>
      <c r="K21" s="90" t="s">
        <v>165</v>
      </c>
      <c r="L21" s="91">
        <v>1</v>
      </c>
      <c r="M21" s="7"/>
      <c r="N21" s="22"/>
      <c r="O21" s="82" t="s">
        <v>5</v>
      </c>
      <c r="P21" s="82"/>
      <c r="Q21" s="82"/>
      <c r="R21" s="82"/>
      <c r="S21" s="82"/>
      <c r="T21" s="82"/>
      <c r="V21" s="7"/>
      <c r="W21" s="7"/>
      <c r="X21" s="7"/>
      <c r="Y21" s="7"/>
      <c r="Z21" s="7"/>
      <c r="AA21" s="7"/>
      <c r="AB21" s="7"/>
      <c r="AC21" s="7"/>
      <c r="AD21" s="7"/>
    </row>
    <row r="22" spans="1:30" ht="15.9" customHeight="1" x14ac:dyDescent="0.3">
      <c r="A22" s="22"/>
      <c r="B22" s="86" t="s">
        <v>1</v>
      </c>
      <c r="C22" s="86"/>
      <c r="D22" s="86"/>
      <c r="E22" s="86"/>
      <c r="F22" s="86"/>
      <c r="G22" s="86"/>
      <c r="I22" s="7"/>
      <c r="J22" s="7"/>
      <c r="K22" s="7"/>
      <c r="L22" s="7"/>
      <c r="M22" s="7"/>
      <c r="N22" s="22"/>
      <c r="O22" s="83" t="s">
        <v>1</v>
      </c>
      <c r="P22" s="83"/>
      <c r="Q22" s="83"/>
      <c r="R22" s="83"/>
      <c r="S22" s="83"/>
      <c r="T22" s="83"/>
      <c r="V22" s="7"/>
      <c r="W22" s="7"/>
      <c r="X22" s="7"/>
      <c r="Y22" s="7"/>
      <c r="Z22" s="7"/>
      <c r="AA22" s="7"/>
      <c r="AB22" s="7"/>
      <c r="AC22" s="7"/>
      <c r="AD22" s="7"/>
    </row>
    <row r="23" spans="1:30" ht="24.9" customHeight="1" x14ac:dyDescent="0.3">
      <c r="A23" s="22"/>
      <c r="B23" s="85"/>
      <c r="C23" s="85"/>
      <c r="D23" s="85"/>
      <c r="E23" s="85"/>
      <c r="F23" s="85"/>
      <c r="G23" s="85"/>
      <c r="I23" s="7"/>
      <c r="J23" s="89" t="str">
        <f>IF(B23="","",IF(B23=O23,1,0))</f>
        <v/>
      </c>
      <c r="K23" s="90" t="s">
        <v>165</v>
      </c>
      <c r="L23" s="91">
        <v>1</v>
      </c>
      <c r="M23" s="7"/>
      <c r="N23" s="22"/>
      <c r="O23" s="82" t="s">
        <v>6</v>
      </c>
      <c r="P23" s="82"/>
      <c r="Q23" s="82"/>
      <c r="R23" s="82"/>
      <c r="S23" s="82"/>
      <c r="T23" s="82"/>
      <c r="V23" s="7"/>
      <c r="W23" s="7"/>
      <c r="X23" s="7"/>
      <c r="Y23" s="7"/>
      <c r="Z23" s="7"/>
      <c r="AA23" s="7"/>
      <c r="AB23" s="7"/>
      <c r="AC23" s="7"/>
      <c r="AD23" s="7"/>
    </row>
    <row r="24" spans="1:30" ht="24.9" customHeight="1" x14ac:dyDescent="0.3">
      <c r="A24" s="22"/>
      <c r="B24" s="2"/>
      <c r="I24" s="7"/>
      <c r="J24" s="7"/>
      <c r="K24" s="7"/>
      <c r="L24" s="7"/>
      <c r="M24" s="7"/>
      <c r="N24" s="22"/>
      <c r="O24" s="2"/>
      <c r="V24" s="7"/>
      <c r="W24" s="7"/>
      <c r="X24" s="7"/>
      <c r="Y24" s="7"/>
      <c r="Z24" s="7"/>
      <c r="AA24" s="7"/>
      <c r="AB24" s="7"/>
      <c r="AC24" s="7"/>
      <c r="AD24" s="7"/>
    </row>
    <row r="25" spans="1:30" ht="20.100000000000001" customHeight="1" x14ac:dyDescent="0.3">
      <c r="A25" s="21">
        <v>2</v>
      </c>
      <c r="B25" s="72" t="s">
        <v>195</v>
      </c>
      <c r="C25" s="72"/>
      <c r="D25" s="72"/>
      <c r="E25" s="72"/>
      <c r="F25" s="72"/>
      <c r="G25" s="72"/>
      <c r="H25" s="72"/>
      <c r="I25" s="7"/>
      <c r="J25" s="7"/>
      <c r="K25" s="7"/>
      <c r="L25" s="7"/>
      <c r="M25" s="7"/>
      <c r="N25" s="21">
        <v>2</v>
      </c>
      <c r="O25" s="72" t="s">
        <v>124</v>
      </c>
      <c r="P25" s="72"/>
      <c r="Q25" s="72"/>
      <c r="R25" s="72"/>
      <c r="S25" s="72"/>
      <c r="T25" s="72"/>
      <c r="U25" s="72"/>
      <c r="V25" s="7"/>
      <c r="W25" s="7"/>
      <c r="X25" s="7"/>
      <c r="Y25" s="7"/>
      <c r="Z25" s="7"/>
      <c r="AA25" s="7"/>
      <c r="AB25" s="7"/>
      <c r="AC25" s="7"/>
      <c r="AD25" s="7"/>
    </row>
    <row r="26" spans="1:30" ht="20.100000000000001" customHeight="1" x14ac:dyDescent="0.3">
      <c r="A26" s="22"/>
      <c r="B26" s="75" t="s">
        <v>7</v>
      </c>
      <c r="C26" s="75"/>
      <c r="D26" s="75"/>
      <c r="E26" s="75"/>
      <c r="F26" s="75"/>
      <c r="G26" s="75"/>
      <c r="I26" s="7"/>
      <c r="J26" s="7"/>
      <c r="K26" s="7"/>
      <c r="L26" s="7"/>
      <c r="M26" s="7"/>
      <c r="N26" s="22"/>
      <c r="O26" s="75" t="s">
        <v>7</v>
      </c>
      <c r="P26" s="75"/>
      <c r="Q26" s="75"/>
      <c r="R26" s="75"/>
      <c r="S26" s="75"/>
      <c r="T26" s="75"/>
      <c r="V26" s="7"/>
      <c r="W26" s="7"/>
      <c r="X26" s="7"/>
      <c r="Y26" s="7"/>
      <c r="Z26" s="7"/>
      <c r="AA26" s="7"/>
      <c r="AB26" s="7"/>
      <c r="AC26" s="7"/>
      <c r="AD26" s="7"/>
    </row>
    <row r="27" spans="1:30" ht="24.9" customHeight="1" x14ac:dyDescent="0.3">
      <c r="A27" s="22"/>
      <c r="B27" s="3" t="s">
        <v>164</v>
      </c>
      <c r="C27" s="87"/>
      <c r="D27" s="87"/>
      <c r="E27" s="87"/>
      <c r="F27" s="87"/>
      <c r="G27" s="87"/>
      <c r="I27" s="7"/>
      <c r="J27" s="89" t="str">
        <f>IF(C27="","",IF(OR(C27=C29),0,IF(OR(C27=P27,C27=P29),1,0)))</f>
        <v/>
      </c>
      <c r="K27" s="90" t="s">
        <v>165</v>
      </c>
      <c r="L27" s="91">
        <v>1</v>
      </c>
      <c r="M27" s="7"/>
      <c r="N27" s="22"/>
      <c r="O27" s="3" t="s">
        <v>164</v>
      </c>
      <c r="P27" s="68" t="s">
        <v>8</v>
      </c>
      <c r="Q27" s="67"/>
      <c r="R27" s="67"/>
      <c r="S27" s="67"/>
      <c r="T27" s="67"/>
      <c r="V27" s="7"/>
      <c r="W27" s="7"/>
      <c r="X27" s="7"/>
      <c r="Y27" s="7"/>
      <c r="Z27" s="7"/>
      <c r="AA27" s="7"/>
      <c r="AB27" s="7"/>
      <c r="AC27" s="7"/>
      <c r="AD27" s="7"/>
    </row>
    <row r="28" spans="1:30" customFormat="1" ht="6" customHeight="1" x14ac:dyDescent="0.3">
      <c r="I28" s="7"/>
      <c r="J28" s="29"/>
      <c r="K28" s="30"/>
      <c r="L28" s="29"/>
      <c r="M28" s="7"/>
      <c r="V28" s="7"/>
      <c r="W28" s="7"/>
      <c r="X28" s="7"/>
      <c r="Y28" s="7"/>
      <c r="Z28" s="7"/>
      <c r="AA28" s="7"/>
      <c r="AB28" s="7"/>
      <c r="AC28" s="7"/>
      <c r="AD28" s="7"/>
    </row>
    <row r="29" spans="1:30" ht="24.9" customHeight="1" x14ac:dyDescent="0.3">
      <c r="A29" s="22"/>
      <c r="B29" s="3" t="s">
        <v>164</v>
      </c>
      <c r="C29" s="87"/>
      <c r="D29" s="87"/>
      <c r="E29" s="87"/>
      <c r="F29" s="87"/>
      <c r="G29" s="87"/>
      <c r="I29" s="7"/>
      <c r="J29" s="89" t="str">
        <f>IF(C29="","",IF(OR(C29=C27),0,IF(OR(C29=P29,C29=P27),1,0)))</f>
        <v/>
      </c>
      <c r="K29" s="90" t="s">
        <v>165</v>
      </c>
      <c r="L29" s="91">
        <v>1</v>
      </c>
      <c r="M29" s="7"/>
      <c r="N29" s="22"/>
      <c r="O29" s="3" t="s">
        <v>164</v>
      </c>
      <c r="P29" s="68" t="s">
        <v>9</v>
      </c>
      <c r="Q29" s="67"/>
      <c r="R29" s="67"/>
      <c r="S29" s="67"/>
      <c r="T29" s="67"/>
      <c r="V29" s="7"/>
      <c r="W29" s="7"/>
      <c r="X29" s="7"/>
      <c r="Y29" s="7"/>
      <c r="Z29" s="7"/>
      <c r="AA29" s="7"/>
      <c r="AB29" s="7"/>
      <c r="AC29" s="7"/>
      <c r="AD29" s="7"/>
    </row>
    <row r="30" spans="1:30" ht="20.100000000000001" customHeight="1" x14ac:dyDescent="0.3">
      <c r="A30" s="22"/>
      <c r="B30" s="75" t="s">
        <v>10</v>
      </c>
      <c r="C30" s="75"/>
      <c r="D30" s="75"/>
      <c r="E30" s="75"/>
      <c r="F30" s="75"/>
      <c r="G30" s="75"/>
      <c r="I30" s="7"/>
      <c r="J30" s="7"/>
      <c r="K30" s="7"/>
      <c r="L30" s="7"/>
      <c r="M30" s="7"/>
      <c r="N30" s="22"/>
      <c r="O30" s="75" t="s">
        <v>10</v>
      </c>
      <c r="P30" s="75"/>
      <c r="Q30" s="75"/>
      <c r="R30" s="75"/>
      <c r="S30" s="75"/>
      <c r="T30" s="75"/>
      <c r="V30" s="7"/>
      <c r="W30" s="7"/>
      <c r="X30" s="7"/>
      <c r="Y30" s="7"/>
      <c r="Z30" s="7"/>
      <c r="AA30" s="7"/>
      <c r="AB30" s="7"/>
      <c r="AC30" s="7"/>
      <c r="AD30" s="7"/>
    </row>
    <row r="31" spans="1:30" ht="24.9" customHeight="1" x14ac:dyDescent="0.3">
      <c r="A31" s="22"/>
      <c r="B31" s="3" t="s">
        <v>164</v>
      </c>
      <c r="C31" s="87"/>
      <c r="D31" s="87"/>
      <c r="E31" s="87"/>
      <c r="F31" s="87"/>
      <c r="G31" s="87"/>
      <c r="I31" s="7"/>
      <c r="J31" s="89" t="str">
        <f>IF(C31="","",IF(OR(C31=C33,C31=C35,C31=C37),0,IF(OR(C31=P31,C31=P33,C31=P35,C31=P37,),1,0)))</f>
        <v/>
      </c>
      <c r="K31" s="90" t="s">
        <v>165</v>
      </c>
      <c r="L31" s="91">
        <v>1</v>
      </c>
      <c r="M31" s="7"/>
      <c r="N31" s="22"/>
      <c r="O31" s="3" t="s">
        <v>164</v>
      </c>
      <c r="P31" s="68" t="s">
        <v>11</v>
      </c>
      <c r="Q31" s="67"/>
      <c r="R31" s="67"/>
      <c r="S31" s="67"/>
      <c r="T31" s="67"/>
      <c r="V31" s="7"/>
      <c r="W31" s="7"/>
      <c r="X31" s="7"/>
      <c r="Y31" s="7"/>
      <c r="Z31" s="7"/>
      <c r="AA31" s="7"/>
      <c r="AB31" s="7"/>
      <c r="AC31" s="7"/>
      <c r="AD31" s="7"/>
    </row>
    <row r="32" spans="1:30" customFormat="1" ht="6" customHeight="1" x14ac:dyDescent="0.3">
      <c r="I32" s="7"/>
      <c r="J32" s="29"/>
      <c r="K32" s="30"/>
      <c r="L32" s="29"/>
      <c r="M32" s="7"/>
      <c r="V32" s="7"/>
      <c r="W32" s="7"/>
      <c r="X32" s="7"/>
      <c r="Y32" s="7"/>
      <c r="Z32" s="7"/>
      <c r="AA32" s="7"/>
      <c r="AB32" s="7"/>
      <c r="AC32" s="7"/>
      <c r="AD32" s="7"/>
    </row>
    <row r="33" spans="1:30" ht="24.9" customHeight="1" x14ac:dyDescent="0.3">
      <c r="A33" s="22"/>
      <c r="B33" s="3" t="s">
        <v>164</v>
      </c>
      <c r="C33" s="87"/>
      <c r="D33" s="87"/>
      <c r="E33" s="87"/>
      <c r="F33" s="87"/>
      <c r="G33" s="87"/>
      <c r="I33" s="7"/>
      <c r="J33" s="89" t="str">
        <f>IF(C33="","",IF(OR(C33=C31,C33=C35,C33=C37),0,IF(OR(C33=P33,C33=P31,C33=P35,C33=P37),1,0)))</f>
        <v/>
      </c>
      <c r="K33" s="90" t="s">
        <v>165</v>
      </c>
      <c r="L33" s="91">
        <v>1</v>
      </c>
      <c r="M33" s="7"/>
      <c r="N33" s="22"/>
      <c r="O33" s="3" t="s">
        <v>164</v>
      </c>
      <c r="P33" s="68" t="s">
        <v>12</v>
      </c>
      <c r="Q33" s="67"/>
      <c r="R33" s="67"/>
      <c r="S33" s="67"/>
      <c r="T33" s="67"/>
      <c r="V33" s="7"/>
      <c r="W33" s="7"/>
      <c r="X33" s="7"/>
      <c r="Y33" s="7"/>
      <c r="Z33" s="7"/>
      <c r="AA33" s="7"/>
      <c r="AB33" s="7"/>
      <c r="AC33" s="7"/>
      <c r="AD33" s="7"/>
    </row>
    <row r="34" spans="1:30" customFormat="1" ht="6" customHeight="1" x14ac:dyDescent="0.3">
      <c r="I34" s="7"/>
      <c r="J34" s="29"/>
      <c r="K34" s="30"/>
      <c r="L34" s="29"/>
      <c r="M34" s="7"/>
      <c r="V34" s="7"/>
      <c r="W34" s="7"/>
      <c r="X34" s="7"/>
      <c r="Y34" s="7"/>
      <c r="Z34" s="7"/>
      <c r="AA34" s="7"/>
      <c r="AB34" s="7"/>
      <c r="AC34" s="7"/>
      <c r="AD34" s="7"/>
    </row>
    <row r="35" spans="1:30" ht="24.9" customHeight="1" x14ac:dyDescent="0.3">
      <c r="A35" s="22"/>
      <c r="B35" s="3" t="s">
        <v>164</v>
      </c>
      <c r="C35" s="87"/>
      <c r="D35" s="87"/>
      <c r="E35" s="87"/>
      <c r="F35" s="87"/>
      <c r="G35" s="87"/>
      <c r="I35" s="7"/>
      <c r="J35" s="89" t="str">
        <f>IF(C35="","",IF(OR(C35=C31,C35=C33,C35=C37),0,IF(OR(C35=P35,C35=P31,C35=P33,C35=P37),1,0)))</f>
        <v/>
      </c>
      <c r="K35" s="90" t="s">
        <v>165</v>
      </c>
      <c r="L35" s="91">
        <v>1</v>
      </c>
      <c r="M35" s="7"/>
      <c r="N35" s="22"/>
      <c r="O35" s="3" t="s">
        <v>164</v>
      </c>
      <c r="P35" s="68" t="s">
        <v>13</v>
      </c>
      <c r="Q35" s="67"/>
      <c r="R35" s="67"/>
      <c r="S35" s="67"/>
      <c r="T35" s="67"/>
      <c r="V35" s="7"/>
      <c r="W35" s="7"/>
      <c r="X35" s="7"/>
      <c r="Y35" s="7"/>
      <c r="Z35" s="7"/>
      <c r="AA35" s="7"/>
      <c r="AB35" s="7"/>
      <c r="AC35" s="7"/>
      <c r="AD35" s="7"/>
    </row>
    <row r="36" spans="1:30" customFormat="1" ht="6" customHeight="1" x14ac:dyDescent="0.3">
      <c r="I36" s="7"/>
      <c r="J36" s="29"/>
      <c r="K36" s="30"/>
      <c r="L36" s="29"/>
      <c r="M36" s="7"/>
      <c r="V36" s="7"/>
      <c r="W36" s="7"/>
      <c r="X36" s="7"/>
      <c r="Y36" s="7"/>
      <c r="Z36" s="7"/>
      <c r="AA36" s="7"/>
      <c r="AB36" s="7"/>
      <c r="AC36" s="7"/>
      <c r="AD36" s="7"/>
    </row>
    <row r="37" spans="1:30" ht="24.9" customHeight="1" x14ac:dyDescent="0.3">
      <c r="A37" s="22"/>
      <c r="B37" s="3" t="s">
        <v>164</v>
      </c>
      <c r="C37" s="87"/>
      <c r="D37" s="87"/>
      <c r="E37" s="87"/>
      <c r="F37" s="87"/>
      <c r="G37" s="87"/>
      <c r="I37" s="7"/>
      <c r="J37" s="89" t="str">
        <f>IF(C37="","",IF(OR(C37=C31,C37=C33,C37=C35),0,IF(OR(C37=P37,C37=P31,C37=P33,C37=P35),1,0)))</f>
        <v/>
      </c>
      <c r="K37" s="90" t="s">
        <v>165</v>
      </c>
      <c r="L37" s="91">
        <v>1</v>
      </c>
      <c r="M37" s="7"/>
      <c r="N37" s="22"/>
      <c r="O37" s="3" t="s">
        <v>164</v>
      </c>
      <c r="P37" s="68" t="s">
        <v>14</v>
      </c>
      <c r="Q37" s="67"/>
      <c r="R37" s="67"/>
      <c r="S37" s="67"/>
      <c r="T37" s="67"/>
      <c r="V37" s="7"/>
      <c r="W37" s="7"/>
      <c r="X37" s="7"/>
      <c r="Y37" s="7"/>
      <c r="Z37" s="7"/>
      <c r="AA37" s="7"/>
      <c r="AB37" s="7"/>
      <c r="AC37" s="7"/>
      <c r="AD37" s="7"/>
    </row>
    <row r="38" spans="1:30" ht="24.9" customHeight="1" x14ac:dyDescent="0.3">
      <c r="A38" s="22"/>
      <c r="B38" s="2"/>
      <c r="I38" s="7"/>
      <c r="J38" s="7"/>
      <c r="K38" s="7"/>
      <c r="L38" s="7"/>
      <c r="M38" s="7"/>
      <c r="N38" s="22"/>
      <c r="O38" s="2"/>
      <c r="V38" s="7"/>
      <c r="W38" s="7"/>
      <c r="X38" s="7"/>
      <c r="Y38" s="7"/>
      <c r="Z38" s="7"/>
      <c r="AA38" s="7"/>
      <c r="AB38" s="7"/>
      <c r="AC38" s="7"/>
      <c r="AD38" s="7"/>
    </row>
    <row r="39" spans="1:30" ht="35.1" customHeight="1" x14ac:dyDescent="0.3">
      <c r="A39" s="21">
        <v>3</v>
      </c>
      <c r="B39" s="72" t="s">
        <v>196</v>
      </c>
      <c r="C39" s="72"/>
      <c r="D39" s="72"/>
      <c r="E39" s="72"/>
      <c r="F39" s="72"/>
      <c r="G39" s="72"/>
      <c r="H39" s="72"/>
      <c r="I39" s="7"/>
      <c r="J39" s="7"/>
      <c r="K39" s="7"/>
      <c r="L39" s="7"/>
      <c r="M39" s="7"/>
      <c r="N39" s="21">
        <v>3</v>
      </c>
      <c r="O39" s="72" t="s">
        <v>125</v>
      </c>
      <c r="P39" s="72"/>
      <c r="Q39" s="72"/>
      <c r="R39" s="72"/>
      <c r="S39" s="72"/>
      <c r="T39" s="72"/>
      <c r="U39" s="72"/>
      <c r="V39" s="7"/>
      <c r="W39" s="7"/>
      <c r="X39" s="7"/>
      <c r="Y39" s="7"/>
      <c r="Z39" s="7"/>
      <c r="AA39" s="7"/>
      <c r="AB39" s="7"/>
      <c r="AC39" s="7"/>
      <c r="AD39" s="7"/>
    </row>
    <row r="40" spans="1:30" ht="24.9" customHeight="1" x14ac:dyDescent="0.3">
      <c r="A40" s="22"/>
      <c r="B40" s="3" t="s">
        <v>164</v>
      </c>
      <c r="C40" s="88"/>
      <c r="D40" s="88"/>
      <c r="E40" s="88"/>
      <c r="F40" s="88"/>
      <c r="G40" s="88"/>
      <c r="I40" s="7"/>
      <c r="J40" s="89" t="str">
        <f>IF(C40="","",IF(OR(C40=C42,C40=C44,C40=C46,C40=C48,C40=C50),0,IF(OR(C40=P40,C40=P42,C40=P44,C40=P46,C40=P48,C40=P50),1,0)))</f>
        <v/>
      </c>
      <c r="K40" s="90" t="s">
        <v>165</v>
      </c>
      <c r="L40" s="91">
        <v>1</v>
      </c>
      <c r="M40" s="7"/>
      <c r="N40" s="22"/>
      <c r="O40" s="3" t="s">
        <v>164</v>
      </c>
      <c r="P40" s="68" t="s">
        <v>15</v>
      </c>
      <c r="Q40" s="67"/>
      <c r="R40" s="67"/>
      <c r="S40" s="67"/>
      <c r="T40" s="67"/>
      <c r="V40" s="7"/>
      <c r="W40" s="7"/>
      <c r="X40" s="7"/>
      <c r="Y40" s="7"/>
      <c r="Z40" s="7"/>
      <c r="AA40" s="7"/>
      <c r="AB40" s="7"/>
      <c r="AC40" s="7"/>
      <c r="AD40" s="7"/>
    </row>
    <row r="41" spans="1:30" customFormat="1" ht="6" customHeight="1" x14ac:dyDescent="0.3">
      <c r="I41" s="7"/>
      <c r="J41" s="29"/>
      <c r="K41" s="30"/>
      <c r="L41" s="29"/>
      <c r="M41" s="7"/>
      <c r="V41" s="7"/>
      <c r="W41" s="7"/>
      <c r="X41" s="7"/>
      <c r="Y41" s="7"/>
      <c r="Z41" s="7"/>
      <c r="AA41" s="7"/>
      <c r="AB41" s="7"/>
      <c r="AC41" s="7"/>
      <c r="AD41" s="7"/>
    </row>
    <row r="42" spans="1:30" ht="24.9" customHeight="1" x14ac:dyDescent="0.3">
      <c r="A42" s="22"/>
      <c r="B42" s="3" t="s">
        <v>164</v>
      </c>
      <c r="C42" s="88"/>
      <c r="D42" s="88"/>
      <c r="E42" s="88"/>
      <c r="F42" s="88"/>
      <c r="G42" s="88"/>
      <c r="I42" s="7"/>
      <c r="J42" s="89" t="str">
        <f>IF(C42="","",IF(OR(C42=C40,C42=C44,C42=C46,C42=C48,C42=C50),0,IF(OR(C42=P42,C42=P40,C42=P44,C42=P46,C42=P48,C42=P50),1,0)))</f>
        <v/>
      </c>
      <c r="K42" s="90" t="s">
        <v>165</v>
      </c>
      <c r="L42" s="91">
        <v>1</v>
      </c>
      <c r="M42" s="7"/>
      <c r="N42" s="22"/>
      <c r="O42" s="3" t="s">
        <v>164</v>
      </c>
      <c r="P42" s="68" t="s">
        <v>16</v>
      </c>
      <c r="Q42" s="67"/>
      <c r="R42" s="67"/>
      <c r="S42" s="67"/>
      <c r="T42" s="67"/>
      <c r="V42" s="7"/>
      <c r="W42" s="7"/>
      <c r="X42" s="7"/>
      <c r="Y42" s="7"/>
      <c r="Z42" s="7"/>
      <c r="AA42" s="7"/>
      <c r="AB42" s="7"/>
      <c r="AC42" s="7"/>
      <c r="AD42" s="7"/>
    </row>
    <row r="43" spans="1:30" customFormat="1" ht="6" customHeight="1" x14ac:dyDescent="0.3">
      <c r="I43" s="7"/>
      <c r="J43" s="29"/>
      <c r="K43" s="30"/>
      <c r="L43" s="29"/>
      <c r="M43" s="7"/>
      <c r="V43" s="7"/>
      <c r="W43" s="7"/>
      <c r="X43" s="7"/>
      <c r="Y43" s="7"/>
      <c r="Z43" s="7"/>
      <c r="AA43" s="7"/>
      <c r="AB43" s="7"/>
      <c r="AC43" s="7"/>
      <c r="AD43" s="7"/>
    </row>
    <row r="44" spans="1:30" ht="24.9" customHeight="1" x14ac:dyDescent="0.3">
      <c r="A44" s="22"/>
      <c r="B44" s="3" t="s">
        <v>164</v>
      </c>
      <c r="C44" s="88"/>
      <c r="D44" s="88"/>
      <c r="E44" s="88"/>
      <c r="F44" s="88"/>
      <c r="G44" s="88"/>
      <c r="I44" s="7"/>
      <c r="J44" s="89" t="str">
        <f>IF(C44="","",IF(OR(C44=C40,C44=C42,C44=C46,C44=C48,C44=C50),0,IF(OR(C44=P44,C44=P40,C44=P42,C44=P46,C44=P48,C44=P50),1,0)))</f>
        <v/>
      </c>
      <c r="K44" s="90" t="s">
        <v>165</v>
      </c>
      <c r="L44" s="91">
        <v>1</v>
      </c>
      <c r="M44" s="7"/>
      <c r="N44" s="22"/>
      <c r="O44" s="3" t="s">
        <v>164</v>
      </c>
      <c r="P44" s="68" t="s">
        <v>17</v>
      </c>
      <c r="Q44" s="67"/>
      <c r="R44" s="67"/>
      <c r="S44" s="67"/>
      <c r="T44" s="67"/>
      <c r="V44" s="7"/>
      <c r="W44" s="7"/>
      <c r="X44" s="7"/>
      <c r="Y44" s="7"/>
      <c r="Z44" s="7"/>
      <c r="AA44" s="7"/>
      <c r="AB44" s="7"/>
      <c r="AC44" s="7"/>
      <c r="AD44" s="7"/>
    </row>
    <row r="45" spans="1:30" customFormat="1" ht="6" customHeight="1" x14ac:dyDescent="0.3">
      <c r="I45" s="7"/>
      <c r="J45" s="29"/>
      <c r="K45" s="30"/>
      <c r="L45" s="29"/>
      <c r="M45" s="7"/>
      <c r="V45" s="7"/>
      <c r="W45" s="7"/>
      <c r="X45" s="7"/>
      <c r="Y45" s="7"/>
      <c r="Z45" s="7"/>
      <c r="AA45" s="7"/>
      <c r="AB45" s="7"/>
      <c r="AC45" s="7"/>
      <c r="AD45" s="7"/>
    </row>
    <row r="46" spans="1:30" ht="24.9" customHeight="1" x14ac:dyDescent="0.3">
      <c r="A46" s="22"/>
      <c r="B46" s="3" t="s">
        <v>164</v>
      </c>
      <c r="C46" s="88"/>
      <c r="D46" s="88"/>
      <c r="E46" s="88"/>
      <c r="F46" s="88"/>
      <c r="G46" s="88"/>
      <c r="I46" s="7"/>
      <c r="J46" s="89" t="str">
        <f>IF(C46="","",IF(OR(C46=C40,C46=C42,C46=C44,C46=C48,C46=C50),0,IF(OR(C46=P46,C46=P40,C46=P42,C46=P44,C46=P48,C46=P50),1,0)))</f>
        <v/>
      </c>
      <c r="K46" s="90" t="s">
        <v>165</v>
      </c>
      <c r="L46" s="91">
        <v>1</v>
      </c>
      <c r="M46" s="7"/>
      <c r="N46" s="22"/>
      <c r="O46" s="3" t="s">
        <v>164</v>
      </c>
      <c r="P46" s="68" t="s">
        <v>18</v>
      </c>
      <c r="Q46" s="67"/>
      <c r="R46" s="67"/>
      <c r="S46" s="67"/>
      <c r="T46" s="67"/>
      <c r="V46" s="7"/>
      <c r="W46" s="7"/>
      <c r="X46" s="7"/>
      <c r="Y46" s="7"/>
      <c r="Z46" s="7"/>
      <c r="AA46" s="7"/>
      <c r="AB46" s="7"/>
      <c r="AC46" s="7"/>
      <c r="AD46" s="7"/>
    </row>
    <row r="47" spans="1:30" customFormat="1" ht="6" customHeight="1" x14ac:dyDescent="0.3">
      <c r="I47" s="7"/>
      <c r="J47" s="29"/>
      <c r="K47" s="30"/>
      <c r="L47" s="29"/>
      <c r="M47" s="7"/>
      <c r="V47" s="7"/>
      <c r="W47" s="7"/>
      <c r="X47" s="7"/>
      <c r="Y47" s="7"/>
      <c r="Z47" s="7"/>
      <c r="AA47" s="7"/>
      <c r="AB47" s="7"/>
      <c r="AC47" s="7"/>
      <c r="AD47" s="7"/>
    </row>
    <row r="48" spans="1:30" ht="24.9" customHeight="1" x14ac:dyDescent="0.3">
      <c r="A48" s="22"/>
      <c r="B48" s="3" t="s">
        <v>164</v>
      </c>
      <c r="C48" s="88"/>
      <c r="D48" s="88"/>
      <c r="E48" s="88"/>
      <c r="F48" s="88"/>
      <c r="G48" s="88"/>
      <c r="I48" s="7"/>
      <c r="J48" s="89" t="str">
        <f>IF(C48="","",IF(OR(C48=C40,C48=C42,C48=C44,C48=C46,C48=C50),0,IF(OR(C48=P48,C48=P40,C48=P42,C48=P44,C48=P46,C48=P50),1,0)))</f>
        <v/>
      </c>
      <c r="K48" s="90" t="s">
        <v>165</v>
      </c>
      <c r="L48" s="91">
        <v>1</v>
      </c>
      <c r="M48" s="7"/>
      <c r="N48" s="22"/>
      <c r="O48" s="3" t="s">
        <v>164</v>
      </c>
      <c r="P48" s="68" t="s">
        <v>19</v>
      </c>
      <c r="Q48" s="67"/>
      <c r="R48" s="67"/>
      <c r="S48" s="67"/>
      <c r="T48" s="67"/>
      <c r="V48" s="7"/>
      <c r="W48" s="7"/>
      <c r="X48" s="7"/>
      <c r="Y48" s="7"/>
      <c r="Z48" s="7"/>
      <c r="AA48" s="7"/>
      <c r="AB48" s="7"/>
      <c r="AC48" s="7"/>
      <c r="AD48" s="7"/>
    </row>
    <row r="49" spans="1:30" customFormat="1" ht="6" customHeight="1" x14ac:dyDescent="0.3">
      <c r="I49" s="7"/>
      <c r="J49" s="29"/>
      <c r="K49" s="30"/>
      <c r="L49" s="29"/>
      <c r="M49" s="7"/>
      <c r="V49" s="7"/>
      <c r="W49" s="7"/>
      <c r="X49" s="7"/>
      <c r="Y49" s="7"/>
      <c r="Z49" s="7"/>
      <c r="AA49" s="7"/>
      <c r="AB49" s="7"/>
      <c r="AC49" s="7"/>
      <c r="AD49" s="7"/>
    </row>
    <row r="50" spans="1:30" ht="24.9" customHeight="1" x14ac:dyDescent="0.3">
      <c r="A50" s="22"/>
      <c r="B50" s="3" t="s">
        <v>164</v>
      </c>
      <c r="C50" s="88"/>
      <c r="D50" s="88"/>
      <c r="E50" s="88"/>
      <c r="F50" s="88"/>
      <c r="G50" s="88"/>
      <c r="I50" s="7"/>
      <c r="J50" s="89" t="str">
        <f>IF(C50="","",IF(OR(C50=C40,C50=C42,C50=C44,C50=C46,C50=C48),0,IF(OR(C50=P50,C50=P40,C50=P42,C50=P44,C50=P46,C50=P48),1,0)))</f>
        <v/>
      </c>
      <c r="K50" s="90" t="s">
        <v>165</v>
      </c>
      <c r="L50" s="91">
        <v>1</v>
      </c>
      <c r="M50" s="7"/>
      <c r="N50" s="22"/>
      <c r="O50" s="3" t="s">
        <v>164</v>
      </c>
      <c r="P50" s="68" t="s">
        <v>20</v>
      </c>
      <c r="Q50" s="67"/>
      <c r="R50" s="67"/>
      <c r="S50" s="67"/>
      <c r="T50" s="67"/>
      <c r="V50" s="7"/>
      <c r="W50" s="7"/>
      <c r="X50" s="7"/>
      <c r="Y50" s="7"/>
      <c r="Z50" s="7"/>
      <c r="AA50" s="7"/>
      <c r="AB50" s="7"/>
      <c r="AC50" s="7"/>
      <c r="AD50" s="7"/>
    </row>
    <row r="51" spans="1:30" ht="24.9" customHeight="1" x14ac:dyDescent="0.3">
      <c r="A51" s="22"/>
      <c r="B51" s="2"/>
      <c r="I51" s="7"/>
      <c r="J51" s="7"/>
      <c r="K51" s="7"/>
      <c r="L51" s="7"/>
      <c r="M51" s="7"/>
      <c r="N51" s="22"/>
      <c r="O51" s="2"/>
      <c r="V51" s="7"/>
      <c r="W51" s="7"/>
      <c r="X51" s="7"/>
      <c r="Y51" s="7"/>
      <c r="Z51" s="7"/>
      <c r="AA51" s="7"/>
      <c r="AB51" s="7"/>
      <c r="AC51" s="7"/>
      <c r="AD51" s="7"/>
    </row>
    <row r="52" spans="1:30" ht="35.1" customHeight="1" x14ac:dyDescent="0.3">
      <c r="A52" s="21">
        <v>4</v>
      </c>
      <c r="B52" s="72" t="s">
        <v>197</v>
      </c>
      <c r="C52" s="72"/>
      <c r="D52" s="72"/>
      <c r="E52" s="72"/>
      <c r="F52" s="72"/>
      <c r="G52" s="72"/>
      <c r="H52" s="72"/>
      <c r="I52" s="7"/>
      <c r="J52" s="7"/>
      <c r="K52" s="7"/>
      <c r="L52" s="7"/>
      <c r="M52" s="7"/>
      <c r="N52" s="21">
        <v>4</v>
      </c>
      <c r="O52" s="72" t="s">
        <v>126</v>
      </c>
      <c r="P52" s="72"/>
      <c r="Q52" s="72"/>
      <c r="R52" s="72"/>
      <c r="S52" s="72"/>
      <c r="T52" s="72"/>
      <c r="U52" s="72"/>
      <c r="V52" s="7"/>
      <c r="W52" s="7"/>
      <c r="X52" s="7"/>
      <c r="Y52" s="7"/>
      <c r="Z52" s="7"/>
      <c r="AA52" s="7"/>
      <c r="AB52" s="7"/>
      <c r="AC52" s="7"/>
      <c r="AD52" s="7"/>
    </row>
    <row r="53" spans="1:30" ht="24.9" customHeight="1" x14ac:dyDescent="0.3">
      <c r="A53" s="22"/>
      <c r="B53" s="3" t="s">
        <v>164</v>
      </c>
      <c r="C53" s="88"/>
      <c r="D53" s="88"/>
      <c r="E53" s="88"/>
      <c r="F53" s="88"/>
      <c r="G53" s="88"/>
      <c r="I53" s="7"/>
      <c r="J53" s="89" t="str">
        <f>IF(C53="","",IF(OR(C53=C55),0,IF(OR(C53=P53,C53=P55),1,0)))</f>
        <v/>
      </c>
      <c r="K53" s="90" t="s">
        <v>165</v>
      </c>
      <c r="L53" s="91">
        <v>1</v>
      </c>
      <c r="M53" s="7"/>
      <c r="N53" s="22"/>
      <c r="O53" s="3" t="s">
        <v>164</v>
      </c>
      <c r="P53" s="68" t="s">
        <v>21</v>
      </c>
      <c r="Q53" s="67"/>
      <c r="R53" s="67"/>
      <c r="S53" s="67"/>
      <c r="T53" s="67"/>
      <c r="V53" s="7"/>
      <c r="W53" s="7"/>
      <c r="X53" s="7"/>
      <c r="Y53" s="7"/>
      <c r="Z53" s="7"/>
      <c r="AA53" s="7"/>
      <c r="AB53" s="7"/>
      <c r="AC53" s="7"/>
      <c r="AD53" s="7"/>
    </row>
    <row r="54" spans="1:30" customFormat="1" ht="6" customHeight="1" x14ac:dyDescent="0.3">
      <c r="I54" s="7"/>
      <c r="J54" s="29"/>
      <c r="K54" s="30"/>
      <c r="L54" s="29"/>
      <c r="M54" s="7"/>
      <c r="V54" s="7"/>
      <c r="W54" s="7"/>
      <c r="X54" s="7"/>
      <c r="Y54" s="7"/>
      <c r="Z54" s="7"/>
      <c r="AA54" s="7"/>
      <c r="AB54" s="7"/>
      <c r="AC54" s="7"/>
      <c r="AD54" s="7"/>
    </row>
    <row r="55" spans="1:30" ht="24.9" customHeight="1" x14ac:dyDescent="0.3">
      <c r="A55" s="22"/>
      <c r="B55" s="3" t="s">
        <v>164</v>
      </c>
      <c r="C55" s="88"/>
      <c r="D55" s="88"/>
      <c r="E55" s="88"/>
      <c r="F55" s="88"/>
      <c r="G55" s="88"/>
      <c r="I55" s="7"/>
      <c r="J55" s="89" t="str">
        <f>IF(C55="","",IF(OR(C55=C53),0,IF(OR(C55=P55,C55=P53),1,0)))</f>
        <v/>
      </c>
      <c r="K55" s="90" t="s">
        <v>165</v>
      </c>
      <c r="L55" s="91">
        <v>1</v>
      </c>
      <c r="M55" s="7"/>
      <c r="N55" s="22"/>
      <c r="O55" s="3" t="s">
        <v>164</v>
      </c>
      <c r="P55" s="68" t="s">
        <v>22</v>
      </c>
      <c r="Q55" s="67"/>
      <c r="R55" s="67"/>
      <c r="S55" s="67"/>
      <c r="T55" s="67"/>
      <c r="V55" s="7"/>
      <c r="W55" s="7"/>
      <c r="X55" s="7"/>
      <c r="Y55" s="7"/>
      <c r="Z55" s="7"/>
      <c r="AA55" s="7"/>
      <c r="AB55" s="7"/>
      <c r="AC55" s="7"/>
      <c r="AD55" s="7"/>
    </row>
    <row r="56" spans="1:30" ht="24.9" customHeight="1" x14ac:dyDescent="0.3">
      <c r="A56" s="22"/>
      <c r="B56" s="2"/>
      <c r="I56" s="7"/>
      <c r="J56" s="7"/>
      <c r="K56" s="7"/>
      <c r="L56" s="7"/>
      <c r="M56" s="7"/>
      <c r="N56" s="22"/>
      <c r="O56" s="2"/>
      <c r="V56" s="7"/>
      <c r="W56" s="7"/>
      <c r="X56" s="7"/>
      <c r="Y56" s="7"/>
      <c r="Z56" s="7"/>
      <c r="AA56" s="7"/>
      <c r="AB56" s="7"/>
      <c r="AC56" s="7"/>
      <c r="AD56" s="7"/>
    </row>
    <row r="57" spans="1:30" ht="35.1" customHeight="1" x14ac:dyDescent="0.3">
      <c r="A57" s="21">
        <v>5</v>
      </c>
      <c r="B57" s="72" t="s">
        <v>193</v>
      </c>
      <c r="C57" s="72"/>
      <c r="D57" s="72"/>
      <c r="E57" s="72"/>
      <c r="F57" s="72"/>
      <c r="G57" s="72"/>
      <c r="H57" s="72"/>
      <c r="I57" s="7"/>
      <c r="J57" s="7"/>
      <c r="K57" s="7"/>
      <c r="L57" s="7"/>
      <c r="M57" s="7"/>
      <c r="N57" s="21">
        <v>5</v>
      </c>
      <c r="O57" s="72" t="s">
        <v>127</v>
      </c>
      <c r="P57" s="72"/>
      <c r="Q57" s="72"/>
      <c r="R57" s="72"/>
      <c r="S57" s="72"/>
      <c r="T57" s="72"/>
      <c r="U57" s="72"/>
      <c r="V57" s="7"/>
      <c r="W57" s="7"/>
      <c r="X57" s="7"/>
      <c r="Y57" s="7"/>
      <c r="Z57" s="7"/>
      <c r="AA57" s="7"/>
      <c r="AB57" s="7"/>
      <c r="AC57" s="7"/>
      <c r="AD57" s="7"/>
    </row>
    <row r="58" spans="1:30" ht="24.9" customHeight="1" x14ac:dyDescent="0.3">
      <c r="A58" s="22"/>
      <c r="B58" s="3" t="s">
        <v>164</v>
      </c>
      <c r="C58" s="88"/>
      <c r="D58" s="88"/>
      <c r="E58" s="88"/>
      <c r="F58" s="88"/>
      <c r="G58" s="88"/>
      <c r="I58" s="7"/>
      <c r="J58" s="89" t="str">
        <f>IF(C58="","",IF(OR(C58=C60,C58=C62,C58=C64),0,IF(OR(C58=P58,C58=P60,C58=P62,C58=P64,),1,0)))</f>
        <v/>
      </c>
      <c r="K58" s="90" t="s">
        <v>165</v>
      </c>
      <c r="L58" s="91">
        <v>1</v>
      </c>
      <c r="M58" s="7"/>
      <c r="N58" s="22"/>
      <c r="O58" s="3" t="s">
        <v>164</v>
      </c>
      <c r="P58" s="68" t="s">
        <v>23</v>
      </c>
      <c r="Q58" s="68"/>
      <c r="R58" s="68"/>
      <c r="S58" s="68"/>
      <c r="T58" s="68"/>
      <c r="V58" s="7"/>
      <c r="W58" s="7"/>
      <c r="X58" s="7"/>
      <c r="Y58" s="7"/>
      <c r="Z58" s="7"/>
      <c r="AA58" s="7"/>
      <c r="AB58" s="7"/>
      <c r="AC58" s="7"/>
      <c r="AD58" s="7"/>
    </row>
    <row r="59" spans="1:30" customFormat="1" ht="6" customHeight="1" x14ac:dyDescent="0.3">
      <c r="I59" s="7"/>
      <c r="J59" s="29"/>
      <c r="K59" s="30"/>
      <c r="L59" s="29"/>
      <c r="M59" s="7"/>
      <c r="V59" s="7"/>
      <c r="W59" s="7"/>
      <c r="X59" s="7"/>
      <c r="Y59" s="7"/>
      <c r="Z59" s="7"/>
      <c r="AA59" s="7"/>
      <c r="AB59" s="7"/>
      <c r="AC59" s="7"/>
      <c r="AD59" s="7"/>
    </row>
    <row r="60" spans="1:30" ht="24.9" customHeight="1" x14ac:dyDescent="0.3">
      <c r="A60" s="22"/>
      <c r="B60" s="3" t="s">
        <v>164</v>
      </c>
      <c r="C60" s="88"/>
      <c r="D60" s="88"/>
      <c r="E60" s="88"/>
      <c r="F60" s="88"/>
      <c r="G60" s="88"/>
      <c r="I60" s="7"/>
      <c r="J60" s="89" t="str">
        <f>IF(C60="","",IF(OR(C60=C58,C60=C62,C60=C64),0,IF(OR(C60=P60,C60=P58,C60=P62,C60=P64),1,0)))</f>
        <v/>
      </c>
      <c r="K60" s="90" t="s">
        <v>165</v>
      </c>
      <c r="L60" s="91">
        <v>1</v>
      </c>
      <c r="M60" s="7"/>
      <c r="N60" s="22"/>
      <c r="O60" s="3" t="s">
        <v>164</v>
      </c>
      <c r="P60" s="68" t="s">
        <v>24</v>
      </c>
      <c r="Q60" s="68"/>
      <c r="R60" s="68"/>
      <c r="S60" s="68"/>
      <c r="T60" s="68"/>
      <c r="V60" s="7"/>
      <c r="W60" s="7"/>
      <c r="X60" s="7"/>
      <c r="Y60" s="7"/>
      <c r="Z60" s="7"/>
      <c r="AA60" s="7"/>
      <c r="AB60" s="7"/>
      <c r="AC60" s="7"/>
      <c r="AD60" s="7"/>
    </row>
    <row r="61" spans="1:30" customFormat="1" ht="6" customHeight="1" x14ac:dyDescent="0.3">
      <c r="I61" s="7"/>
      <c r="J61" s="29"/>
      <c r="K61" s="30"/>
      <c r="L61" s="29"/>
      <c r="M61" s="7"/>
      <c r="V61" s="7"/>
      <c r="W61" s="7"/>
      <c r="X61" s="7"/>
      <c r="Y61" s="7"/>
      <c r="Z61" s="7"/>
      <c r="AA61" s="7"/>
      <c r="AB61" s="7"/>
      <c r="AC61" s="7"/>
      <c r="AD61" s="7"/>
    </row>
    <row r="62" spans="1:30" ht="24.9" customHeight="1" x14ac:dyDescent="0.3">
      <c r="A62" s="22"/>
      <c r="B62" s="3" t="s">
        <v>164</v>
      </c>
      <c r="C62" s="88"/>
      <c r="D62" s="88"/>
      <c r="E62" s="88"/>
      <c r="F62" s="88"/>
      <c r="G62" s="88"/>
      <c r="I62" s="7"/>
      <c r="J62" s="89" t="str">
        <f>IF(C62="","",IF(OR(C62=C58,C62=C60,C62=C64),0,IF(OR(C62=P62,C62=P58,C62=P60,C62=P64),1,0)))</f>
        <v/>
      </c>
      <c r="K62" s="90" t="s">
        <v>165</v>
      </c>
      <c r="L62" s="91">
        <v>1</v>
      </c>
      <c r="M62" s="7"/>
      <c r="N62" s="22"/>
      <c r="O62" s="3" t="s">
        <v>164</v>
      </c>
      <c r="P62" s="68" t="s">
        <v>25</v>
      </c>
      <c r="Q62" s="68"/>
      <c r="R62" s="68"/>
      <c r="S62" s="68"/>
      <c r="T62" s="68"/>
      <c r="V62" s="7"/>
      <c r="W62" s="7"/>
      <c r="X62" s="7"/>
      <c r="Y62" s="7"/>
      <c r="Z62" s="7"/>
      <c r="AA62" s="7"/>
      <c r="AB62" s="7"/>
      <c r="AC62" s="7"/>
      <c r="AD62" s="7"/>
    </row>
    <row r="63" spans="1:30" customFormat="1" ht="6" customHeight="1" x14ac:dyDescent="0.3">
      <c r="I63" s="7"/>
      <c r="J63" s="29"/>
      <c r="K63" s="30"/>
      <c r="L63" s="29"/>
      <c r="M63" s="7"/>
      <c r="V63" s="7"/>
      <c r="W63" s="7"/>
      <c r="X63" s="7"/>
      <c r="Y63" s="7"/>
      <c r="Z63" s="7"/>
      <c r="AA63" s="7"/>
      <c r="AB63" s="7"/>
      <c r="AC63" s="7"/>
      <c r="AD63" s="7"/>
    </row>
    <row r="64" spans="1:30" ht="24.9" customHeight="1" x14ac:dyDescent="0.3">
      <c r="A64" s="22"/>
      <c r="B64" s="3" t="s">
        <v>164</v>
      </c>
      <c r="C64" s="88"/>
      <c r="D64" s="88"/>
      <c r="E64" s="88"/>
      <c r="F64" s="88"/>
      <c r="G64" s="88"/>
      <c r="I64" s="7"/>
      <c r="J64" s="89" t="str">
        <f>IF(C64="","",IF(OR(C64=C58,C64=C60,C64=C62),0,IF(OR(C64=P64,C64=P58,C64=P60,C64=P62),1,0)))</f>
        <v/>
      </c>
      <c r="K64" s="90" t="s">
        <v>165</v>
      </c>
      <c r="L64" s="91">
        <v>1</v>
      </c>
      <c r="M64" s="7"/>
      <c r="N64" s="22"/>
      <c r="O64" s="3" t="s">
        <v>164</v>
      </c>
      <c r="P64" s="68" t="s">
        <v>26</v>
      </c>
      <c r="Q64" s="68"/>
      <c r="R64" s="68"/>
      <c r="S64" s="68"/>
      <c r="T64" s="68"/>
      <c r="V64" s="7"/>
      <c r="W64" s="7"/>
      <c r="X64" s="7"/>
      <c r="Y64" s="7"/>
      <c r="Z64" s="7"/>
      <c r="AA64" s="7"/>
      <c r="AB64" s="7"/>
      <c r="AC64" s="7"/>
      <c r="AD64" s="7"/>
    </row>
    <row r="65" spans="1:30" ht="24.9" customHeight="1" x14ac:dyDescent="0.3">
      <c r="A65" s="22"/>
      <c r="B65" s="2"/>
      <c r="I65" s="7"/>
      <c r="J65" s="7"/>
      <c r="K65" s="7"/>
      <c r="L65" s="7"/>
      <c r="M65" s="7"/>
      <c r="N65" s="22"/>
      <c r="O65" s="2"/>
      <c r="V65" s="7"/>
      <c r="W65" s="7"/>
      <c r="X65" s="7"/>
      <c r="Y65" s="7"/>
      <c r="Z65" s="7"/>
      <c r="AA65" s="7"/>
      <c r="AB65" s="7"/>
      <c r="AC65" s="7"/>
      <c r="AD65" s="7"/>
    </row>
    <row r="66" spans="1:30" ht="35.1" customHeight="1" x14ac:dyDescent="0.3">
      <c r="A66" s="21">
        <v>6</v>
      </c>
      <c r="B66" s="72" t="s">
        <v>194</v>
      </c>
      <c r="C66" s="72"/>
      <c r="D66" s="72"/>
      <c r="E66" s="72"/>
      <c r="F66" s="72"/>
      <c r="G66" s="72"/>
      <c r="H66" s="72"/>
      <c r="I66" s="7"/>
      <c r="J66" s="7"/>
      <c r="K66" s="7"/>
      <c r="L66" s="7"/>
      <c r="M66" s="7"/>
      <c r="N66" s="21">
        <v>7</v>
      </c>
      <c r="O66" s="72" t="s">
        <v>129</v>
      </c>
      <c r="P66" s="72"/>
      <c r="Q66" s="72"/>
      <c r="R66" s="72"/>
      <c r="S66" s="72"/>
      <c r="T66" s="72"/>
      <c r="U66" s="72"/>
      <c r="V66" s="7"/>
      <c r="W66" s="7"/>
      <c r="X66" s="7"/>
      <c r="Y66" s="7"/>
      <c r="Z66" s="7"/>
      <c r="AA66" s="7"/>
      <c r="AB66" s="7"/>
      <c r="AC66" s="7"/>
      <c r="AD66" s="7"/>
    </row>
    <row r="67" spans="1:30" ht="24.9" customHeight="1" x14ac:dyDescent="0.3">
      <c r="A67" s="22"/>
      <c r="B67" s="92"/>
      <c r="C67" s="80" t="s">
        <v>28</v>
      </c>
      <c r="D67" s="76"/>
      <c r="E67" s="17"/>
      <c r="F67" s="92"/>
      <c r="G67" s="5" t="s">
        <v>29</v>
      </c>
      <c r="I67" s="7"/>
      <c r="J67" s="7"/>
      <c r="K67" s="7"/>
      <c r="L67" s="7"/>
      <c r="M67" s="7"/>
      <c r="N67" s="22"/>
      <c r="O67" s="23"/>
      <c r="P67" s="80" t="s">
        <v>28</v>
      </c>
      <c r="Q67" s="76"/>
      <c r="R67" s="17"/>
      <c r="S67" s="23"/>
      <c r="T67" s="5" t="s">
        <v>29</v>
      </c>
      <c r="V67" s="7"/>
      <c r="W67" s="33" t="str">
        <f>IF(AND($B$67="",$B$69="",$B$71="",$B$73="",$F$67="",$F$69="",$F$71="",$F$73=""),"",IF(B67=O67,4/8,0))</f>
        <v/>
      </c>
      <c r="X67" s="10" t="s">
        <v>165</v>
      </c>
      <c r="Y67" s="35">
        <f>4/8</f>
        <v>0.5</v>
      </c>
      <c r="Z67" s="7"/>
      <c r="AA67" s="33" t="str">
        <f>IF(AND($B$67="",$B$69="",$B$71="",$B$73="",$F$67="",$F$69="",$F$71="",$F$73=""),"",IF(F67=S67,4/8,0))</f>
        <v/>
      </c>
      <c r="AB67" s="10" t="s">
        <v>165</v>
      </c>
      <c r="AC67" s="35">
        <f>4/8</f>
        <v>0.5</v>
      </c>
      <c r="AD67" s="7"/>
    </row>
    <row r="68" spans="1:30" customFormat="1" ht="6" customHeight="1" x14ac:dyDescent="0.3">
      <c r="I68" s="7"/>
      <c r="J68" s="7"/>
      <c r="K68" s="7"/>
      <c r="L68" s="7"/>
      <c r="M68" s="7"/>
      <c r="V68" s="7"/>
      <c r="W68" s="34"/>
      <c r="X68" s="7"/>
      <c r="Y68" s="34"/>
      <c r="Z68" s="7"/>
      <c r="AA68" s="34"/>
      <c r="AB68" s="7"/>
      <c r="AC68" s="34"/>
      <c r="AD68" s="7"/>
    </row>
    <row r="69" spans="1:30" ht="24.9" customHeight="1" x14ac:dyDescent="0.3">
      <c r="A69" s="22"/>
      <c r="B69" s="92"/>
      <c r="C69" s="80" t="s">
        <v>30</v>
      </c>
      <c r="D69" s="76"/>
      <c r="E69" s="17"/>
      <c r="F69" s="92"/>
      <c r="G69" s="5" t="s">
        <v>31</v>
      </c>
      <c r="I69" s="7"/>
      <c r="J69" s="7"/>
      <c r="K69" s="7"/>
      <c r="L69" s="7"/>
      <c r="M69" s="7"/>
      <c r="N69" s="22"/>
      <c r="O69" s="23" t="s">
        <v>27</v>
      </c>
      <c r="P69" s="80" t="s">
        <v>30</v>
      </c>
      <c r="Q69" s="76"/>
      <c r="R69" s="17"/>
      <c r="S69" s="23" t="s">
        <v>27</v>
      </c>
      <c r="T69" s="5" t="s">
        <v>31</v>
      </c>
      <c r="V69" s="7"/>
      <c r="W69" s="33" t="str">
        <f>IF(AND($B$67="",$B$69="",$B$71="",$B$73="",$F$67="",$F$69="",$F$71="",$F$73=""),"",IF(B69=O69,4/8,0))</f>
        <v/>
      </c>
      <c r="X69" s="10" t="s">
        <v>165</v>
      </c>
      <c r="Y69" s="35">
        <f>4/8</f>
        <v>0.5</v>
      </c>
      <c r="Z69" s="7"/>
      <c r="AA69" s="33" t="str">
        <f>IF(AND($B$67="",$B$69="",$B$71="",$B$73="",$F$67="",$F$69="",$F$71="",$F$73=""),"",IF(F69=S69,4/8,0))</f>
        <v/>
      </c>
      <c r="AB69" s="10" t="s">
        <v>165</v>
      </c>
      <c r="AC69" s="35">
        <f>4/8</f>
        <v>0.5</v>
      </c>
      <c r="AD69" s="7"/>
    </row>
    <row r="70" spans="1:30" customFormat="1" ht="6" customHeight="1" x14ac:dyDescent="0.3">
      <c r="I70" s="7"/>
      <c r="J70" s="7"/>
      <c r="K70" s="7"/>
      <c r="L70" s="7"/>
      <c r="M70" s="7"/>
      <c r="V70" s="7"/>
      <c r="W70" s="34"/>
      <c r="X70" s="7"/>
      <c r="Y70" s="34"/>
      <c r="Z70" s="7"/>
      <c r="AA70" s="34"/>
      <c r="AB70" s="7"/>
      <c r="AC70" s="34"/>
      <c r="AD70" s="7"/>
    </row>
    <row r="71" spans="1:30" ht="24.9" customHeight="1" x14ac:dyDescent="0.3">
      <c r="A71" s="22"/>
      <c r="B71" s="92"/>
      <c r="C71" s="80" t="s">
        <v>32</v>
      </c>
      <c r="D71" s="76"/>
      <c r="E71" s="17"/>
      <c r="F71" s="92"/>
      <c r="G71" s="5" t="s">
        <v>33</v>
      </c>
      <c r="I71" s="7"/>
      <c r="J71" s="7"/>
      <c r="K71" s="7"/>
      <c r="L71" s="7"/>
      <c r="M71" s="7"/>
      <c r="N71" s="22"/>
      <c r="O71" s="23" t="s">
        <v>27</v>
      </c>
      <c r="P71" s="80" t="s">
        <v>32</v>
      </c>
      <c r="Q71" s="76"/>
      <c r="R71" s="17"/>
      <c r="S71" s="23" t="s">
        <v>27</v>
      </c>
      <c r="T71" s="5" t="s">
        <v>33</v>
      </c>
      <c r="V71" s="7"/>
      <c r="W71" s="33" t="str">
        <f>IF(AND($B$67="",$B$69="",$B$71="",$B$73="",$F$67="",$F$69="",$F$71="",$F$73=""),"",IF(B71=O71,4/8,0))</f>
        <v/>
      </c>
      <c r="X71" s="10" t="s">
        <v>165</v>
      </c>
      <c r="Y71" s="35">
        <f>4/8</f>
        <v>0.5</v>
      </c>
      <c r="Z71" s="7"/>
      <c r="AA71" s="33" t="str">
        <f>IF(AND($B$67="",$B$69="",$B$71="",$B$73="",$F$67="",$F$69="",$F$71="",$F$73=""),"",IF(F71=S71,4/8,0))</f>
        <v/>
      </c>
      <c r="AB71" s="10" t="s">
        <v>165</v>
      </c>
      <c r="AC71" s="35">
        <f>4/8</f>
        <v>0.5</v>
      </c>
      <c r="AD71" s="7"/>
    </row>
    <row r="72" spans="1:30" customFormat="1" ht="6" customHeight="1" x14ac:dyDescent="0.3">
      <c r="I72" s="7"/>
      <c r="J72" s="7"/>
      <c r="K72" s="7"/>
      <c r="L72" s="7"/>
      <c r="M72" s="7"/>
      <c r="V72" s="7"/>
      <c r="W72" s="34"/>
      <c r="X72" s="7"/>
      <c r="Y72" s="34"/>
      <c r="Z72" s="7"/>
      <c r="AA72" s="34"/>
      <c r="AB72" s="7"/>
      <c r="AC72" s="34"/>
      <c r="AD72" s="7"/>
    </row>
    <row r="73" spans="1:30" ht="24.9" customHeight="1" x14ac:dyDescent="0.3">
      <c r="A73" s="22"/>
      <c r="B73" s="92"/>
      <c r="C73" s="76" t="s">
        <v>34</v>
      </c>
      <c r="D73" s="81"/>
      <c r="E73" s="18"/>
      <c r="F73" s="92"/>
      <c r="G73" s="5" t="s">
        <v>35</v>
      </c>
      <c r="I73" s="7"/>
      <c r="J73" s="89" t="str">
        <f>IF(SUM(W67:W73,AA67:AA73)=0,"",SUM(W67:W73,AA67:AA73))</f>
        <v/>
      </c>
      <c r="K73" s="90" t="s">
        <v>165</v>
      </c>
      <c r="L73" s="91">
        <f>SUM(Y67:Y73,AC67:AC73)</f>
        <v>4</v>
      </c>
      <c r="M73" s="7"/>
      <c r="N73" s="22"/>
      <c r="O73" s="23"/>
      <c r="P73" s="76" t="s">
        <v>34</v>
      </c>
      <c r="Q73" s="81"/>
      <c r="R73" s="18"/>
      <c r="S73" s="23"/>
      <c r="T73" s="5" t="s">
        <v>35</v>
      </c>
      <c r="V73" s="7"/>
      <c r="W73" s="33" t="str">
        <f>IF(AND($B$67="",$B$69="",$B$71="",$B$73="",$F$67="",$F$69="",$F$71="",$F$73=""),"",IF(B73=O73,4/8,0))</f>
        <v/>
      </c>
      <c r="X73" s="10" t="s">
        <v>165</v>
      </c>
      <c r="Y73" s="35">
        <f>4/8</f>
        <v>0.5</v>
      </c>
      <c r="Z73" s="7"/>
      <c r="AA73" s="33" t="str">
        <f>IF(AND($B$67="",$B$69="",$B$71="",$B$73="",$F$67="",$F$69="",$F$71="",$F$73=""),"",IF(F73=S73,4/8,0))</f>
        <v/>
      </c>
      <c r="AB73" s="10" t="s">
        <v>165</v>
      </c>
      <c r="AC73" s="35">
        <f>4/8</f>
        <v>0.5</v>
      </c>
      <c r="AD73" s="7"/>
    </row>
    <row r="74" spans="1:30" ht="24.9" customHeight="1" x14ac:dyDescent="0.3">
      <c r="A74" s="22"/>
      <c r="B74" s="2"/>
      <c r="I74" s="7"/>
      <c r="J74" s="7"/>
      <c r="K74" s="7"/>
      <c r="L74" s="7"/>
      <c r="M74" s="7"/>
      <c r="N74" s="22"/>
      <c r="O74" s="2"/>
      <c r="V74" s="7"/>
      <c r="W74" s="7"/>
      <c r="X74" s="7"/>
      <c r="Y74" s="7"/>
      <c r="Z74" s="7"/>
      <c r="AA74" s="7"/>
      <c r="AB74" s="7"/>
      <c r="AC74" s="7"/>
      <c r="AD74" s="7"/>
    </row>
    <row r="75" spans="1:30" ht="35.1" customHeight="1" x14ac:dyDescent="0.3">
      <c r="A75" s="21">
        <v>7</v>
      </c>
      <c r="B75" s="72" t="s">
        <v>198</v>
      </c>
      <c r="C75" s="72"/>
      <c r="D75" s="72"/>
      <c r="E75" s="72"/>
      <c r="F75" s="72"/>
      <c r="G75" s="72"/>
      <c r="H75" s="72"/>
      <c r="I75" s="7"/>
      <c r="J75" s="7"/>
      <c r="K75" s="7"/>
      <c r="L75" s="7"/>
      <c r="M75" s="7"/>
      <c r="N75" s="21">
        <v>6</v>
      </c>
      <c r="O75" s="72" t="s">
        <v>128</v>
      </c>
      <c r="P75" s="72"/>
      <c r="Q75" s="72"/>
      <c r="R75" s="72"/>
      <c r="S75" s="72"/>
      <c r="T75" s="72"/>
      <c r="U75" s="72"/>
      <c r="V75" s="7"/>
      <c r="W75" s="7"/>
      <c r="X75" s="7"/>
      <c r="Y75" s="7"/>
      <c r="Z75" s="7"/>
      <c r="AA75" s="7"/>
      <c r="AB75" s="7"/>
      <c r="AC75" s="7"/>
      <c r="AD75" s="7"/>
    </row>
    <row r="76" spans="1:30" ht="24.9" customHeight="1" x14ac:dyDescent="0.3">
      <c r="A76" s="22"/>
      <c r="B76" s="92"/>
      <c r="C76" s="76" t="s">
        <v>131</v>
      </c>
      <c r="D76" s="76"/>
      <c r="E76" s="76"/>
      <c r="F76" s="76"/>
      <c r="G76" s="76"/>
      <c r="I76" s="7"/>
      <c r="J76" s="7"/>
      <c r="K76" s="7"/>
      <c r="L76" s="7"/>
      <c r="M76" s="7"/>
      <c r="N76" s="22"/>
      <c r="O76" s="23" t="s">
        <v>27</v>
      </c>
      <c r="P76" s="76" t="s">
        <v>131</v>
      </c>
      <c r="Q76" s="76"/>
      <c r="R76" s="76"/>
      <c r="S76" s="76"/>
      <c r="T76" s="76"/>
      <c r="V76" s="7"/>
      <c r="W76" s="33" t="str">
        <f>IF(AND($B$76="",$B$78="",$B$80="",$B$82="",$B$84="",$B$86=""),"",IF(B76=O76,4/6,0))</f>
        <v/>
      </c>
      <c r="X76" s="10" t="s">
        <v>165</v>
      </c>
      <c r="Y76" s="35">
        <f>4/6</f>
        <v>0.66666666666666663</v>
      </c>
      <c r="Z76" s="7"/>
      <c r="AA76" s="7"/>
      <c r="AB76" s="7"/>
      <c r="AC76" s="7"/>
      <c r="AD76" s="7"/>
    </row>
    <row r="77" spans="1:30" customFormat="1" ht="6" customHeight="1" x14ac:dyDescent="0.3">
      <c r="I77" s="7"/>
      <c r="J77" s="7"/>
      <c r="K77" s="7"/>
      <c r="L77" s="7"/>
      <c r="M77" s="7"/>
      <c r="V77" s="7"/>
      <c r="W77" s="34"/>
      <c r="X77" s="7"/>
      <c r="Y77" s="34"/>
      <c r="Z77" s="7"/>
      <c r="AA77" s="7"/>
      <c r="AB77" s="7"/>
      <c r="AC77" s="7"/>
      <c r="AD77" s="7"/>
    </row>
    <row r="78" spans="1:30" ht="24.9" customHeight="1" x14ac:dyDescent="0.3">
      <c r="A78" s="22"/>
      <c r="B78" s="92"/>
      <c r="C78" s="76" t="s">
        <v>130</v>
      </c>
      <c r="D78" s="76"/>
      <c r="E78" s="76"/>
      <c r="F78" s="76"/>
      <c r="G78" s="76"/>
      <c r="I78" s="7"/>
      <c r="J78" s="7"/>
      <c r="K78" s="7"/>
      <c r="L78" s="7"/>
      <c r="M78" s="7"/>
      <c r="N78" s="22"/>
      <c r="O78" s="23"/>
      <c r="P78" s="76" t="s">
        <v>130</v>
      </c>
      <c r="Q78" s="76"/>
      <c r="R78" s="76"/>
      <c r="S78" s="76"/>
      <c r="T78" s="76"/>
      <c r="V78" s="7"/>
      <c r="W78" s="33" t="str">
        <f>IF(AND($B$76="",$B$78="",$B$80="",$B$82="",$B$84="",$B$86=""),"",IF(B78=O78,4/6,0))</f>
        <v/>
      </c>
      <c r="X78" s="10" t="s">
        <v>165</v>
      </c>
      <c r="Y78" s="35">
        <f>4/6</f>
        <v>0.66666666666666663</v>
      </c>
      <c r="Z78" s="7"/>
      <c r="AA78" s="7"/>
      <c r="AB78" s="7"/>
      <c r="AC78" s="7"/>
      <c r="AD78" s="7"/>
    </row>
    <row r="79" spans="1:30" customFormat="1" ht="6" customHeight="1" x14ac:dyDescent="0.3">
      <c r="I79" s="7"/>
      <c r="J79" s="7"/>
      <c r="K79" s="7"/>
      <c r="L79" s="7"/>
      <c r="M79" s="7"/>
      <c r="V79" s="7"/>
      <c r="W79" s="34"/>
      <c r="X79" s="7"/>
      <c r="Y79" s="34"/>
      <c r="Z79" s="7"/>
      <c r="AA79" s="7"/>
      <c r="AB79" s="7"/>
      <c r="AC79" s="7"/>
      <c r="AD79" s="7"/>
    </row>
    <row r="80" spans="1:30" ht="24.9" customHeight="1" x14ac:dyDescent="0.3">
      <c r="A80" s="22"/>
      <c r="B80" s="92"/>
      <c r="C80" s="76" t="s">
        <v>132</v>
      </c>
      <c r="D80" s="76"/>
      <c r="E80" s="76"/>
      <c r="F80" s="76"/>
      <c r="G80" s="76"/>
      <c r="I80" s="7"/>
      <c r="J80" s="7"/>
      <c r="K80" s="7"/>
      <c r="L80" s="7"/>
      <c r="M80" s="7"/>
      <c r="N80" s="22"/>
      <c r="O80" s="23" t="s">
        <v>27</v>
      </c>
      <c r="P80" s="76" t="s">
        <v>132</v>
      </c>
      <c r="Q80" s="76"/>
      <c r="R80" s="76"/>
      <c r="S80" s="76"/>
      <c r="T80" s="76"/>
      <c r="V80" s="7"/>
      <c r="W80" s="33" t="str">
        <f>IF(AND($B$76="",$B$78="",$B$80="",$B$82="",$B$84="",$B$86=""),"",IF(B80=O80,4/6,0))</f>
        <v/>
      </c>
      <c r="X80" s="10" t="s">
        <v>165</v>
      </c>
      <c r="Y80" s="35">
        <f>4/6</f>
        <v>0.66666666666666663</v>
      </c>
      <c r="Z80" s="7"/>
      <c r="AA80" s="7"/>
      <c r="AB80" s="7"/>
      <c r="AC80" s="7"/>
      <c r="AD80" s="7"/>
    </row>
    <row r="81" spans="1:30" customFormat="1" ht="6" customHeight="1" x14ac:dyDescent="0.3">
      <c r="I81" s="7"/>
      <c r="J81" s="7"/>
      <c r="K81" s="7"/>
      <c r="L81" s="7"/>
      <c r="M81" s="7"/>
      <c r="V81" s="7"/>
      <c r="W81" s="34"/>
      <c r="X81" s="7"/>
      <c r="Y81" s="34"/>
      <c r="Z81" s="7"/>
      <c r="AA81" s="7"/>
      <c r="AB81" s="7"/>
      <c r="AC81" s="7"/>
      <c r="AD81" s="7"/>
    </row>
    <row r="82" spans="1:30" ht="24.9" customHeight="1" x14ac:dyDescent="0.3">
      <c r="A82" s="22"/>
      <c r="B82" s="92"/>
      <c r="C82" s="76" t="s">
        <v>133</v>
      </c>
      <c r="D82" s="76"/>
      <c r="E82" s="76"/>
      <c r="F82" s="76"/>
      <c r="G82" s="76"/>
      <c r="I82" s="7"/>
      <c r="J82" s="7"/>
      <c r="K82" s="7"/>
      <c r="L82" s="7"/>
      <c r="M82" s="7"/>
      <c r="N82" s="22"/>
      <c r="O82" s="23" t="s">
        <v>27</v>
      </c>
      <c r="P82" s="76" t="s">
        <v>133</v>
      </c>
      <c r="Q82" s="76"/>
      <c r="R82" s="76"/>
      <c r="S82" s="76"/>
      <c r="T82" s="76"/>
      <c r="V82" s="7"/>
      <c r="W82" s="33" t="str">
        <f>IF(AND($B$76="",$B$78="",$B$80="",$B$82="",$B$84="",$B$86=""),"",IF(B82=O82,4/6,0))</f>
        <v/>
      </c>
      <c r="X82" s="10" t="s">
        <v>165</v>
      </c>
      <c r="Y82" s="35">
        <f>4/6</f>
        <v>0.66666666666666663</v>
      </c>
      <c r="Z82" s="7"/>
      <c r="AA82" s="7"/>
      <c r="AB82" s="7"/>
      <c r="AC82" s="7"/>
      <c r="AD82" s="7"/>
    </row>
    <row r="83" spans="1:30" customFormat="1" ht="6" customHeight="1" x14ac:dyDescent="0.3">
      <c r="I83" s="7"/>
      <c r="J83" s="7"/>
      <c r="K83" s="7"/>
      <c r="L83" s="7"/>
      <c r="M83" s="7"/>
      <c r="V83" s="7"/>
      <c r="W83" s="34"/>
      <c r="X83" s="7"/>
      <c r="Y83" s="34"/>
      <c r="Z83" s="7"/>
      <c r="AA83" s="7"/>
      <c r="AB83" s="7"/>
      <c r="AC83" s="7"/>
      <c r="AD83" s="7"/>
    </row>
    <row r="84" spans="1:30" ht="24.9" customHeight="1" x14ac:dyDescent="0.3">
      <c r="A84" s="22"/>
      <c r="B84" s="92"/>
      <c r="C84" s="76" t="s">
        <v>134</v>
      </c>
      <c r="D84" s="76"/>
      <c r="E84" s="76"/>
      <c r="F84" s="76"/>
      <c r="G84" s="76"/>
      <c r="I84" s="7"/>
      <c r="J84" s="7"/>
      <c r="K84" s="7"/>
      <c r="L84" s="7"/>
      <c r="M84" s="7"/>
      <c r="N84" s="22"/>
      <c r="O84" s="23" t="s">
        <v>27</v>
      </c>
      <c r="P84" s="76" t="s">
        <v>134</v>
      </c>
      <c r="Q84" s="76"/>
      <c r="R84" s="76"/>
      <c r="S84" s="76"/>
      <c r="T84" s="76"/>
      <c r="V84" s="7"/>
      <c r="W84" s="33" t="str">
        <f>IF(AND($B$76="",$B$78="",$B$80="",$B$82="",$B$84="",$B$86=""),"",IF(B84=O84,4/6,0))</f>
        <v/>
      </c>
      <c r="X84" s="10" t="s">
        <v>165</v>
      </c>
      <c r="Y84" s="35">
        <f>4/6</f>
        <v>0.66666666666666663</v>
      </c>
      <c r="Z84" s="7"/>
      <c r="AA84" s="7"/>
      <c r="AB84" s="7"/>
      <c r="AC84" s="7"/>
      <c r="AD84" s="7"/>
    </row>
    <row r="85" spans="1:30" customFormat="1" ht="6" customHeight="1" x14ac:dyDescent="0.3">
      <c r="I85" s="7"/>
      <c r="J85" s="7"/>
      <c r="K85" s="7"/>
      <c r="L85" s="7"/>
      <c r="M85" s="7"/>
      <c r="V85" s="7"/>
      <c r="W85" s="34"/>
      <c r="X85" s="7"/>
      <c r="Y85" s="34"/>
      <c r="Z85" s="7"/>
      <c r="AA85" s="7"/>
      <c r="AB85" s="7"/>
      <c r="AC85" s="7"/>
      <c r="AD85" s="7"/>
    </row>
    <row r="86" spans="1:30" ht="24.9" customHeight="1" x14ac:dyDescent="0.3">
      <c r="A86" s="22"/>
      <c r="B86" s="92"/>
      <c r="C86" s="80" t="s">
        <v>135</v>
      </c>
      <c r="D86" s="76"/>
      <c r="E86" s="76"/>
      <c r="F86" s="76"/>
      <c r="G86" s="76"/>
      <c r="I86" s="7"/>
      <c r="J86" s="89" t="str">
        <f>IF(SUM(W76:W86)=0,"",SUM(W76:W86))</f>
        <v/>
      </c>
      <c r="K86" s="90" t="s">
        <v>165</v>
      </c>
      <c r="L86" s="91">
        <f>SUM(Y76:Y86)</f>
        <v>3.9999999999999996</v>
      </c>
      <c r="M86" s="7"/>
      <c r="N86" s="22"/>
      <c r="O86" s="23"/>
      <c r="P86" s="80" t="s">
        <v>135</v>
      </c>
      <c r="Q86" s="76"/>
      <c r="R86" s="76"/>
      <c r="S86" s="76"/>
      <c r="T86" s="76"/>
      <c r="V86" s="7"/>
      <c r="W86" s="33" t="str">
        <f>IF(AND($B$76="",$B$78="",$B$80="",$B$82="",$B$84="",$B$86=""),"",IF(B86=O86,4/6,0))</f>
        <v/>
      </c>
      <c r="X86" s="10" t="s">
        <v>165</v>
      </c>
      <c r="Y86" s="35">
        <f>4/6</f>
        <v>0.66666666666666663</v>
      </c>
      <c r="Z86" s="7"/>
      <c r="AA86" s="7"/>
      <c r="AB86" s="7"/>
      <c r="AC86" s="7"/>
      <c r="AD86" s="7"/>
    </row>
    <row r="87" spans="1:30" ht="24.9" customHeight="1" x14ac:dyDescent="0.3">
      <c r="A87" s="22"/>
      <c r="B87" s="2"/>
      <c r="I87" s="7"/>
      <c r="J87" s="7"/>
      <c r="K87" s="7"/>
      <c r="L87" s="7"/>
      <c r="M87" s="7"/>
      <c r="N87" s="22"/>
      <c r="O87" s="2"/>
      <c r="V87" s="7"/>
      <c r="W87" s="7"/>
      <c r="X87" s="7"/>
      <c r="Y87" s="7"/>
      <c r="Z87" s="7"/>
      <c r="AA87" s="7"/>
      <c r="AB87" s="7"/>
      <c r="AC87" s="7"/>
      <c r="AD87" s="7"/>
    </row>
    <row r="88" spans="1:30" ht="50.1" customHeight="1" x14ac:dyDescent="0.3">
      <c r="A88" s="21">
        <v>8</v>
      </c>
      <c r="B88" s="77" t="s">
        <v>199</v>
      </c>
      <c r="C88" s="79"/>
      <c r="D88" s="79"/>
      <c r="E88" s="79"/>
      <c r="F88" s="79"/>
      <c r="G88" s="79"/>
      <c r="H88" s="79"/>
      <c r="I88" s="7"/>
      <c r="J88" s="7"/>
      <c r="K88" s="7"/>
      <c r="L88" s="7"/>
      <c r="M88" s="7"/>
      <c r="N88" s="21">
        <v>8</v>
      </c>
      <c r="O88" s="79" t="s">
        <v>136</v>
      </c>
      <c r="P88" s="79"/>
      <c r="Q88" s="79"/>
      <c r="R88" s="79"/>
      <c r="S88" s="79"/>
      <c r="T88" s="79"/>
      <c r="U88" s="79"/>
      <c r="V88" s="7"/>
      <c r="W88" s="7"/>
      <c r="X88" s="7"/>
      <c r="Y88" s="7"/>
      <c r="Z88" s="7"/>
      <c r="AA88" s="7"/>
      <c r="AB88" s="7"/>
      <c r="AC88" s="7"/>
      <c r="AD88" s="7"/>
    </row>
    <row r="89" spans="1:30" ht="24.9" customHeight="1" x14ac:dyDescent="0.3">
      <c r="A89" s="22"/>
      <c r="B89" s="3" t="s">
        <v>164</v>
      </c>
      <c r="C89" s="87"/>
      <c r="D89" s="87"/>
      <c r="E89" s="87"/>
      <c r="F89" s="87"/>
      <c r="G89" s="87"/>
      <c r="I89" s="7"/>
      <c r="J89" s="89" t="str">
        <f>IF(C89="","",IF(OR(C89=C91,C89=C93,C89=C95),0,IF(OR(C89=P89,C89=P91,C89=P93,C89=P95,),1,0)))</f>
        <v/>
      </c>
      <c r="K89" s="90" t="s">
        <v>165</v>
      </c>
      <c r="L89" s="91">
        <v>1</v>
      </c>
      <c r="M89" s="7"/>
      <c r="N89" s="22"/>
      <c r="O89" s="3" t="s">
        <v>164</v>
      </c>
      <c r="P89" s="68" t="s">
        <v>36</v>
      </c>
      <c r="Q89" s="67"/>
      <c r="R89" s="67"/>
      <c r="S89" s="67"/>
      <c r="T89" s="67"/>
      <c r="V89" s="7"/>
      <c r="W89" s="7"/>
      <c r="X89" s="7"/>
      <c r="Y89" s="7"/>
      <c r="Z89" s="7"/>
      <c r="AA89" s="7"/>
      <c r="AB89" s="7"/>
      <c r="AC89" s="7"/>
      <c r="AD89" s="7"/>
    </row>
    <row r="90" spans="1:30" customFormat="1" ht="6" customHeight="1" x14ac:dyDescent="0.3">
      <c r="I90" s="7"/>
      <c r="J90" s="29"/>
      <c r="K90" s="30"/>
      <c r="L90" s="29"/>
      <c r="M90" s="7"/>
      <c r="V90" s="7"/>
      <c r="W90" s="7"/>
      <c r="X90" s="7"/>
      <c r="Y90" s="7"/>
      <c r="Z90" s="7"/>
      <c r="AA90" s="7"/>
      <c r="AB90" s="7"/>
      <c r="AC90" s="7"/>
      <c r="AD90" s="7"/>
    </row>
    <row r="91" spans="1:30" ht="24.9" customHeight="1" x14ac:dyDescent="0.3">
      <c r="A91" s="22"/>
      <c r="B91" s="3" t="s">
        <v>164</v>
      </c>
      <c r="C91" s="87"/>
      <c r="D91" s="87"/>
      <c r="E91" s="87"/>
      <c r="F91" s="87"/>
      <c r="G91" s="87"/>
      <c r="I91" s="7"/>
      <c r="J91" s="89" t="str">
        <f>IF(C91="","",IF(OR(C91=C89,C91=C93,C91=C95),0,IF(OR(C91=P91,C91=P89,C91=P93,C91=P95),1,0)))</f>
        <v/>
      </c>
      <c r="K91" s="90" t="s">
        <v>165</v>
      </c>
      <c r="L91" s="91">
        <v>1</v>
      </c>
      <c r="M91" s="7"/>
      <c r="N91" s="22"/>
      <c r="O91" s="3" t="s">
        <v>164</v>
      </c>
      <c r="P91" s="68" t="s">
        <v>37</v>
      </c>
      <c r="Q91" s="67"/>
      <c r="R91" s="67"/>
      <c r="S91" s="67"/>
      <c r="T91" s="67"/>
      <c r="V91" s="7"/>
      <c r="W91" s="7"/>
      <c r="X91" s="7"/>
      <c r="Y91" s="7"/>
      <c r="Z91" s="7"/>
      <c r="AA91" s="7"/>
      <c r="AB91" s="7"/>
      <c r="AC91" s="7"/>
      <c r="AD91" s="7"/>
    </row>
    <row r="92" spans="1:30" customFormat="1" ht="6" customHeight="1" x14ac:dyDescent="0.3">
      <c r="I92" s="7"/>
      <c r="J92" s="89"/>
      <c r="K92" s="90"/>
      <c r="L92" s="91"/>
      <c r="M92" s="7"/>
      <c r="V92" s="7"/>
      <c r="W92" s="7"/>
      <c r="X92" s="7"/>
      <c r="Y92" s="7"/>
      <c r="Z92" s="7"/>
      <c r="AA92" s="7"/>
      <c r="AB92" s="7"/>
      <c r="AC92" s="7"/>
      <c r="AD92" s="7"/>
    </row>
    <row r="93" spans="1:30" ht="24.9" customHeight="1" x14ac:dyDescent="0.3">
      <c r="A93" s="22"/>
      <c r="B93" s="3" t="s">
        <v>164</v>
      </c>
      <c r="C93" s="87"/>
      <c r="D93" s="87"/>
      <c r="E93" s="87"/>
      <c r="F93" s="87"/>
      <c r="G93" s="87"/>
      <c r="I93" s="7"/>
      <c r="J93" s="89" t="str">
        <f>IF(C93="","",IF(OR(C93=C89,C93=C91,C93=C95),0,IF(OR(C93=P93,C93=P89,C93=P91,C93=P95),1,0)))</f>
        <v/>
      </c>
      <c r="K93" s="90" t="s">
        <v>165</v>
      </c>
      <c r="L93" s="91">
        <v>1</v>
      </c>
      <c r="M93" s="7"/>
      <c r="N93" s="22"/>
      <c r="O93" s="3" t="s">
        <v>164</v>
      </c>
      <c r="P93" s="68" t="s">
        <v>38</v>
      </c>
      <c r="Q93" s="67"/>
      <c r="R93" s="67"/>
      <c r="S93" s="67"/>
      <c r="T93" s="67"/>
      <c r="V93" s="7"/>
      <c r="W93" s="7"/>
      <c r="X93" s="7"/>
      <c r="Y93" s="7"/>
      <c r="Z93" s="7"/>
      <c r="AA93" s="7"/>
      <c r="AB93" s="7"/>
      <c r="AC93" s="7"/>
      <c r="AD93" s="7"/>
    </row>
    <row r="94" spans="1:30" customFormat="1" ht="6" customHeight="1" x14ac:dyDescent="0.3">
      <c r="I94" s="7"/>
      <c r="J94" s="29"/>
      <c r="K94" s="30"/>
      <c r="L94" s="29"/>
      <c r="M94" s="7"/>
      <c r="V94" s="7"/>
      <c r="W94" s="7"/>
      <c r="X94" s="7"/>
      <c r="Y94" s="7"/>
      <c r="Z94" s="7"/>
      <c r="AA94" s="7"/>
      <c r="AB94" s="7"/>
      <c r="AC94" s="7"/>
      <c r="AD94" s="7"/>
    </row>
    <row r="95" spans="1:30" ht="24.9" customHeight="1" x14ac:dyDescent="0.3">
      <c r="A95" s="22"/>
      <c r="B95" s="3" t="s">
        <v>164</v>
      </c>
      <c r="C95" s="87"/>
      <c r="D95" s="87"/>
      <c r="E95" s="87"/>
      <c r="F95" s="87"/>
      <c r="G95" s="87"/>
      <c r="I95" s="7"/>
      <c r="J95" s="89" t="str">
        <f>IF(C95="","",IF(OR(C95=C89,C95=C91,C95=C93),0,IF(OR(C95=P95,C95=P89,C95=P91,C95=P93),1,0)))</f>
        <v/>
      </c>
      <c r="K95" s="90" t="s">
        <v>165</v>
      </c>
      <c r="L95" s="91">
        <v>1</v>
      </c>
      <c r="M95" s="7"/>
      <c r="N95" s="22"/>
      <c r="O95" s="3" t="s">
        <v>164</v>
      </c>
      <c r="P95" s="68" t="s">
        <v>39</v>
      </c>
      <c r="Q95" s="67"/>
      <c r="R95" s="67"/>
      <c r="S95" s="67"/>
      <c r="T95" s="67"/>
      <c r="V95" s="7"/>
      <c r="W95" s="7"/>
      <c r="X95" s="7"/>
      <c r="Y95" s="7"/>
      <c r="Z95" s="7"/>
      <c r="AA95" s="7"/>
      <c r="AB95" s="7"/>
      <c r="AC95" s="7"/>
      <c r="AD95" s="7"/>
    </row>
    <row r="96" spans="1:30" ht="24.9" customHeight="1" x14ac:dyDescent="0.3">
      <c r="A96" s="22"/>
      <c r="B96" s="4"/>
      <c r="I96" s="7"/>
      <c r="J96" s="7"/>
      <c r="K96" s="7"/>
      <c r="L96" s="7"/>
      <c r="M96" s="7"/>
      <c r="N96" s="22"/>
      <c r="O96" s="4"/>
      <c r="V96" s="7"/>
      <c r="W96" s="7"/>
      <c r="X96" s="7"/>
      <c r="Y96" s="7"/>
      <c r="Z96" s="7"/>
      <c r="AA96" s="7"/>
      <c r="AB96" s="7"/>
      <c r="AC96" s="7"/>
      <c r="AD96" s="7"/>
    </row>
    <row r="97" spans="1:30" ht="35.1" customHeight="1" x14ac:dyDescent="0.3">
      <c r="A97" s="21">
        <v>9</v>
      </c>
      <c r="B97" s="72" t="s">
        <v>200</v>
      </c>
      <c r="C97" s="72"/>
      <c r="D97" s="72"/>
      <c r="E97" s="72"/>
      <c r="F97" s="72"/>
      <c r="G97" s="72"/>
      <c r="H97" s="72"/>
      <c r="I97" s="7"/>
      <c r="J97" s="7"/>
      <c r="K97" s="7"/>
      <c r="L97" s="7"/>
      <c r="M97" s="7"/>
      <c r="N97" s="21">
        <v>9</v>
      </c>
      <c r="O97" s="72" t="s">
        <v>137</v>
      </c>
      <c r="P97" s="72"/>
      <c r="Q97" s="72"/>
      <c r="R97" s="72"/>
      <c r="S97" s="72"/>
      <c r="T97" s="72"/>
      <c r="U97" s="72"/>
      <c r="V97" s="7"/>
      <c r="W97" s="7"/>
      <c r="X97" s="7"/>
      <c r="Y97" s="7"/>
      <c r="Z97" s="7"/>
      <c r="AA97" s="7"/>
      <c r="AB97" s="7"/>
      <c r="AC97" s="7"/>
      <c r="AD97" s="7"/>
    </row>
    <row r="98" spans="1:30" ht="20.100000000000001" customHeight="1" x14ac:dyDescent="0.3">
      <c r="A98" s="22"/>
      <c r="B98" s="75" t="s">
        <v>40</v>
      </c>
      <c r="C98" s="75"/>
      <c r="D98" s="75"/>
      <c r="E98" s="75"/>
      <c r="F98" s="75"/>
      <c r="G98" s="75"/>
      <c r="I98" s="7"/>
      <c r="J98" s="7"/>
      <c r="K98" s="7"/>
      <c r="L98" s="7"/>
      <c r="M98" s="7"/>
      <c r="N98" s="22"/>
      <c r="O98" s="75" t="s">
        <v>40</v>
      </c>
      <c r="P98" s="75"/>
      <c r="Q98" s="75"/>
      <c r="R98" s="75"/>
      <c r="S98" s="75"/>
      <c r="T98" s="75"/>
      <c r="V98" s="7"/>
      <c r="W98" s="7"/>
      <c r="X98" s="7"/>
      <c r="Y98" s="7"/>
      <c r="Z98" s="7"/>
      <c r="AA98" s="7"/>
      <c r="AB98" s="7"/>
      <c r="AC98" s="7"/>
      <c r="AD98" s="7"/>
    </row>
    <row r="99" spans="1:30" ht="24.9" customHeight="1" x14ac:dyDescent="0.3">
      <c r="A99" s="22"/>
      <c r="B99" s="3" t="s">
        <v>164</v>
      </c>
      <c r="C99" s="87"/>
      <c r="D99" s="87"/>
      <c r="E99" s="87"/>
      <c r="F99" s="87"/>
      <c r="G99" s="87"/>
      <c r="I99" s="7"/>
      <c r="J99" s="89" t="str">
        <f>IF(C99="","",IF(OR(C99=C101,C99=C103,C99=C105,C99=C107),0,IF(OR(C99=P99,C99=P101,C99=P103,C99=P105,C99=P107),1,0)))</f>
        <v/>
      </c>
      <c r="K99" s="90" t="s">
        <v>165</v>
      </c>
      <c r="L99" s="91">
        <v>1</v>
      </c>
      <c r="M99" s="7"/>
      <c r="N99" s="22"/>
      <c r="O99" s="3" t="s">
        <v>164</v>
      </c>
      <c r="P99" s="68" t="s">
        <v>41</v>
      </c>
      <c r="Q99" s="67"/>
      <c r="R99" s="67"/>
      <c r="S99" s="67"/>
      <c r="T99" s="67"/>
      <c r="V99" s="7"/>
      <c r="W99" s="7"/>
      <c r="X99" s="7"/>
      <c r="Y99" s="7"/>
      <c r="Z99" s="7"/>
      <c r="AA99" s="7"/>
      <c r="AB99" s="7"/>
      <c r="AC99" s="7"/>
      <c r="AD99" s="7"/>
    </row>
    <row r="100" spans="1:30" customFormat="1" ht="6" customHeight="1" x14ac:dyDescent="0.3">
      <c r="I100" s="7"/>
      <c r="J100" s="29"/>
      <c r="K100" s="30"/>
      <c r="L100" s="29"/>
      <c r="M100" s="7"/>
      <c r="V100" s="7"/>
      <c r="W100" s="7"/>
      <c r="X100" s="7"/>
      <c r="Y100" s="7"/>
      <c r="Z100" s="7"/>
      <c r="AA100" s="7"/>
      <c r="AB100" s="7"/>
      <c r="AC100" s="7"/>
      <c r="AD100" s="7"/>
    </row>
    <row r="101" spans="1:30" ht="24.9" customHeight="1" x14ac:dyDescent="0.3">
      <c r="A101" s="22"/>
      <c r="B101" s="3" t="s">
        <v>164</v>
      </c>
      <c r="C101" s="87"/>
      <c r="D101" s="87"/>
      <c r="E101" s="87"/>
      <c r="F101" s="87"/>
      <c r="G101" s="87"/>
      <c r="I101" s="7"/>
      <c r="J101" s="89" t="str">
        <f>IF(C101="","",IF(OR(C101=C99,C101=C103,C101=C105,C101=C107),0,IF(OR(C101=P101,C101=P99,C101=P103,C101=P105,C101=P107),1,0)))</f>
        <v/>
      </c>
      <c r="K101" s="90" t="s">
        <v>165</v>
      </c>
      <c r="L101" s="91">
        <v>1</v>
      </c>
      <c r="M101" s="7"/>
      <c r="N101" s="22"/>
      <c r="O101" s="3" t="s">
        <v>164</v>
      </c>
      <c r="P101" s="68" t="s">
        <v>42</v>
      </c>
      <c r="Q101" s="67"/>
      <c r="R101" s="67"/>
      <c r="S101" s="67"/>
      <c r="T101" s="67"/>
      <c r="V101" s="7"/>
      <c r="W101" s="7"/>
      <c r="X101" s="7"/>
      <c r="Y101" s="7"/>
      <c r="Z101" s="7"/>
      <c r="AA101" s="7"/>
      <c r="AB101" s="7"/>
      <c r="AC101" s="7"/>
      <c r="AD101" s="7"/>
    </row>
    <row r="102" spans="1:30" customFormat="1" ht="6" customHeight="1" x14ac:dyDescent="0.3">
      <c r="I102" s="7"/>
      <c r="J102" s="29"/>
      <c r="K102" s="30"/>
      <c r="L102" s="29"/>
      <c r="M102" s="7"/>
      <c r="V102" s="7"/>
      <c r="W102" s="7"/>
      <c r="X102" s="7"/>
      <c r="Y102" s="7"/>
      <c r="Z102" s="7"/>
      <c r="AA102" s="7"/>
      <c r="AB102" s="7"/>
      <c r="AC102" s="7"/>
      <c r="AD102" s="7"/>
    </row>
    <row r="103" spans="1:30" ht="24.9" customHeight="1" x14ac:dyDescent="0.3">
      <c r="A103" s="22"/>
      <c r="B103" s="3" t="s">
        <v>164</v>
      </c>
      <c r="C103" s="87"/>
      <c r="D103" s="87"/>
      <c r="E103" s="87"/>
      <c r="F103" s="87"/>
      <c r="G103" s="87"/>
      <c r="I103" s="7"/>
      <c r="J103" s="89" t="str">
        <f>IF(C103="","",IF(OR(C103=C99,C103=C101,C103=C105,C103=C107),0,IF(OR(C103=P103,C103=P99,C103=P101,C103=P105,C103=P107),1,0)))</f>
        <v/>
      </c>
      <c r="K103" s="90" t="s">
        <v>165</v>
      </c>
      <c r="L103" s="91">
        <v>1</v>
      </c>
      <c r="M103" s="7"/>
      <c r="N103" s="22"/>
      <c r="O103" s="3" t="s">
        <v>164</v>
      </c>
      <c r="P103" s="68" t="s">
        <v>43</v>
      </c>
      <c r="Q103" s="67"/>
      <c r="R103" s="67"/>
      <c r="S103" s="67"/>
      <c r="T103" s="67"/>
      <c r="V103" s="7"/>
      <c r="W103" s="7"/>
      <c r="X103" s="7"/>
      <c r="Y103" s="7"/>
      <c r="Z103" s="7"/>
      <c r="AA103" s="7"/>
      <c r="AB103" s="7"/>
      <c r="AC103" s="7"/>
      <c r="AD103" s="7"/>
    </row>
    <row r="104" spans="1:30" customFormat="1" ht="6" customHeight="1" x14ac:dyDescent="0.3">
      <c r="I104" s="7"/>
      <c r="J104" s="29"/>
      <c r="K104" s="30"/>
      <c r="L104" s="29"/>
      <c r="M104" s="7"/>
      <c r="V104" s="7"/>
      <c r="W104" s="7"/>
      <c r="X104" s="7"/>
      <c r="Y104" s="7"/>
      <c r="Z104" s="7"/>
      <c r="AA104" s="7"/>
      <c r="AB104" s="7"/>
      <c r="AC104" s="7"/>
      <c r="AD104" s="7"/>
    </row>
    <row r="105" spans="1:30" ht="24.9" customHeight="1" x14ac:dyDescent="0.3">
      <c r="A105" s="22"/>
      <c r="B105" s="3" t="s">
        <v>164</v>
      </c>
      <c r="C105" s="87"/>
      <c r="D105" s="87"/>
      <c r="E105" s="87"/>
      <c r="F105" s="87"/>
      <c r="G105" s="87"/>
      <c r="I105" s="7"/>
      <c r="J105" s="89" t="str">
        <f>IF(C105="","",IF(OR(C105=C99,C105=C101,C105=C103,C105=C107),0,IF(OR(C105=P105,C105=P99,C105=P101,C105=P103,C105=P107),1,0)))</f>
        <v/>
      </c>
      <c r="K105" s="90" t="s">
        <v>165</v>
      </c>
      <c r="L105" s="91">
        <v>1</v>
      </c>
      <c r="M105" s="7"/>
      <c r="N105" s="22"/>
      <c r="O105" s="3" t="s">
        <v>164</v>
      </c>
      <c r="P105" s="68" t="s">
        <v>44</v>
      </c>
      <c r="Q105" s="67"/>
      <c r="R105" s="67"/>
      <c r="S105" s="67"/>
      <c r="T105" s="67"/>
      <c r="V105" s="7"/>
      <c r="W105" s="7"/>
      <c r="X105" s="7"/>
      <c r="Y105" s="7"/>
      <c r="Z105" s="7"/>
      <c r="AA105" s="7"/>
      <c r="AB105" s="7"/>
      <c r="AC105" s="7"/>
      <c r="AD105" s="7"/>
    </row>
    <row r="106" spans="1:30" customFormat="1" ht="6" customHeight="1" x14ac:dyDescent="0.3">
      <c r="I106" s="7"/>
      <c r="J106" s="29"/>
      <c r="K106" s="30"/>
      <c r="L106" s="29"/>
      <c r="M106" s="7"/>
      <c r="V106" s="7"/>
      <c r="W106" s="7"/>
      <c r="X106" s="7"/>
      <c r="Y106" s="7"/>
      <c r="Z106" s="7"/>
      <c r="AA106" s="7"/>
      <c r="AB106" s="7"/>
      <c r="AC106" s="7"/>
      <c r="AD106" s="7"/>
    </row>
    <row r="107" spans="1:30" ht="24.9" customHeight="1" x14ac:dyDescent="0.3">
      <c r="A107" s="22"/>
      <c r="B107" s="3" t="s">
        <v>164</v>
      </c>
      <c r="C107" s="87"/>
      <c r="D107" s="87"/>
      <c r="E107" s="87"/>
      <c r="F107" s="87"/>
      <c r="G107" s="87"/>
      <c r="I107" s="7"/>
      <c r="J107" s="89" t="str">
        <f>IF(C107="","",IF(OR(C107=C99,C107=C101,C107=C103,C107=C105),0,IF(OR(C107=P107,C107=P99,C107=P101,C107=P103,C107=P105),1,0)))</f>
        <v/>
      </c>
      <c r="K107" s="90" t="s">
        <v>165</v>
      </c>
      <c r="L107" s="91">
        <v>1</v>
      </c>
      <c r="M107" s="7"/>
      <c r="N107" s="22"/>
      <c r="O107" s="3" t="s">
        <v>164</v>
      </c>
      <c r="P107" s="68" t="s">
        <v>45</v>
      </c>
      <c r="Q107" s="67"/>
      <c r="R107" s="67"/>
      <c r="S107" s="67"/>
      <c r="T107" s="67"/>
      <c r="V107" s="7"/>
      <c r="W107" s="7"/>
      <c r="X107" s="7"/>
      <c r="Y107" s="7"/>
      <c r="Z107" s="7"/>
      <c r="AA107" s="7"/>
      <c r="AB107" s="7"/>
      <c r="AC107" s="7"/>
      <c r="AD107" s="7"/>
    </row>
    <row r="108" spans="1:30" ht="20.100000000000001" customHeight="1" x14ac:dyDescent="0.3">
      <c r="A108" s="22"/>
      <c r="B108" s="78" t="s">
        <v>162</v>
      </c>
      <c r="C108" s="78"/>
      <c r="D108" s="78"/>
      <c r="E108" s="78"/>
      <c r="F108" s="78"/>
      <c r="G108" s="78"/>
      <c r="I108" s="7"/>
      <c r="J108" s="7"/>
      <c r="K108" s="7"/>
      <c r="L108" s="7"/>
      <c r="M108" s="7"/>
      <c r="N108" s="22"/>
      <c r="O108" s="78" t="s">
        <v>162</v>
      </c>
      <c r="P108" s="78"/>
      <c r="Q108" s="78"/>
      <c r="R108" s="78"/>
      <c r="S108" s="78"/>
      <c r="T108" s="78"/>
      <c r="V108" s="7"/>
      <c r="W108" s="7"/>
      <c r="X108" s="7"/>
      <c r="Y108" s="7"/>
      <c r="Z108" s="7"/>
      <c r="AA108" s="7"/>
      <c r="AB108" s="7"/>
      <c r="AC108" s="7"/>
      <c r="AD108" s="7"/>
    </row>
    <row r="109" spans="1:30" ht="24.9" customHeight="1" x14ac:dyDescent="0.3">
      <c r="A109" s="22"/>
      <c r="B109" s="2"/>
      <c r="I109" s="7"/>
      <c r="J109" s="7"/>
      <c r="K109" s="7"/>
      <c r="L109" s="7"/>
      <c r="M109" s="7"/>
      <c r="N109" s="22"/>
      <c r="O109" s="2"/>
      <c r="V109" s="7"/>
      <c r="W109" s="7"/>
      <c r="X109" s="7"/>
      <c r="Y109" s="7"/>
      <c r="Z109" s="7"/>
      <c r="AA109" s="7"/>
      <c r="AB109" s="7"/>
      <c r="AC109" s="7"/>
      <c r="AD109" s="7"/>
    </row>
    <row r="110" spans="1:30" ht="35.1" customHeight="1" x14ac:dyDescent="0.3">
      <c r="A110" s="21">
        <v>10</v>
      </c>
      <c r="B110" s="77" t="s">
        <v>201</v>
      </c>
      <c r="C110" s="79"/>
      <c r="D110" s="79"/>
      <c r="E110" s="79"/>
      <c r="F110" s="79"/>
      <c r="G110" s="79"/>
      <c r="H110" s="79"/>
      <c r="I110" s="7"/>
      <c r="J110" s="7"/>
      <c r="K110" s="7"/>
      <c r="L110" s="7"/>
      <c r="M110" s="7"/>
      <c r="N110" s="21">
        <v>10</v>
      </c>
      <c r="O110" s="79" t="s">
        <v>138</v>
      </c>
      <c r="P110" s="79"/>
      <c r="Q110" s="79"/>
      <c r="R110" s="79"/>
      <c r="S110" s="79"/>
      <c r="T110" s="79"/>
      <c r="U110" s="79"/>
      <c r="V110" s="7"/>
      <c r="W110" s="7"/>
      <c r="X110" s="7"/>
      <c r="Y110" s="7"/>
      <c r="Z110" s="7"/>
      <c r="AA110" s="7"/>
      <c r="AB110" s="7"/>
      <c r="AC110" s="7"/>
      <c r="AD110" s="7"/>
    </row>
    <row r="111" spans="1:30" ht="24.9" customHeight="1" x14ac:dyDescent="0.3">
      <c r="A111" s="22"/>
      <c r="B111" s="3" t="s">
        <v>164</v>
      </c>
      <c r="C111" s="88"/>
      <c r="D111" s="88"/>
      <c r="E111" s="88"/>
      <c r="F111" s="88"/>
      <c r="G111" s="88"/>
      <c r="I111" s="7"/>
      <c r="J111" s="89" t="str">
        <f>IF(C111="","",IF(OR(C111=C113,C111=C115),0,IF(OR(C111=P111,C111=P113,C111=P115),1,0)))</f>
        <v/>
      </c>
      <c r="K111" s="90" t="s">
        <v>165</v>
      </c>
      <c r="L111" s="91">
        <v>1</v>
      </c>
      <c r="M111" s="7"/>
      <c r="N111" s="22"/>
      <c r="O111" s="3" t="s">
        <v>164</v>
      </c>
      <c r="P111" s="68" t="s">
        <v>171</v>
      </c>
      <c r="Q111" s="67"/>
      <c r="R111" s="67"/>
      <c r="S111" s="67"/>
      <c r="T111" s="67"/>
      <c r="V111" s="7"/>
      <c r="W111" s="7"/>
      <c r="X111" s="7"/>
      <c r="Y111" s="7"/>
      <c r="Z111" s="7"/>
      <c r="AA111" s="7"/>
      <c r="AB111" s="7"/>
      <c r="AC111" s="7"/>
      <c r="AD111" s="7"/>
    </row>
    <row r="112" spans="1:30" customFormat="1" ht="6" customHeight="1" x14ac:dyDescent="0.3">
      <c r="I112" s="7"/>
      <c r="J112" s="29"/>
      <c r="K112" s="30"/>
      <c r="L112" s="29"/>
      <c r="M112" s="7"/>
      <c r="V112" s="7"/>
      <c r="W112" s="7"/>
      <c r="X112" s="7"/>
      <c r="Y112" s="7"/>
      <c r="Z112" s="7"/>
      <c r="AA112" s="7"/>
      <c r="AB112" s="7"/>
      <c r="AC112" s="7"/>
      <c r="AD112" s="7"/>
    </row>
    <row r="113" spans="1:30" ht="24.9" customHeight="1" x14ac:dyDescent="0.3">
      <c r="A113" s="22"/>
      <c r="B113" s="3" t="s">
        <v>164</v>
      </c>
      <c r="C113" s="88"/>
      <c r="D113" s="88"/>
      <c r="E113" s="88"/>
      <c r="F113" s="88"/>
      <c r="G113" s="88"/>
      <c r="I113" s="7"/>
      <c r="J113" s="89" t="str">
        <f>IF(C113="","",IF(OR(C113=C111,C113=C115),0,IF(OR(C113=P113,C113=P111,C113=P115),1,0)))</f>
        <v/>
      </c>
      <c r="K113" s="90" t="s">
        <v>165</v>
      </c>
      <c r="L113" s="91">
        <v>1</v>
      </c>
      <c r="M113" s="7"/>
      <c r="N113" s="22"/>
      <c r="O113" s="3" t="s">
        <v>164</v>
      </c>
      <c r="P113" s="68" t="s">
        <v>46</v>
      </c>
      <c r="Q113" s="67"/>
      <c r="R113" s="67"/>
      <c r="S113" s="67"/>
      <c r="T113" s="67"/>
      <c r="V113" s="7"/>
      <c r="W113" s="7"/>
      <c r="X113" s="7"/>
      <c r="Y113" s="7"/>
      <c r="Z113" s="7"/>
      <c r="AA113" s="7"/>
      <c r="AB113" s="7"/>
      <c r="AC113" s="7"/>
      <c r="AD113" s="7"/>
    </row>
    <row r="114" spans="1:30" customFormat="1" ht="6" customHeight="1" x14ac:dyDescent="0.3">
      <c r="I114" s="7"/>
      <c r="J114" s="29"/>
      <c r="K114" s="30"/>
      <c r="L114" s="29"/>
      <c r="M114" s="7"/>
      <c r="V114" s="7"/>
      <c r="W114" s="7"/>
      <c r="X114" s="7"/>
      <c r="Y114" s="7"/>
      <c r="Z114" s="7"/>
      <c r="AA114" s="7"/>
      <c r="AB114" s="7"/>
      <c r="AC114" s="7"/>
      <c r="AD114" s="7"/>
    </row>
    <row r="115" spans="1:30" ht="24.9" customHeight="1" x14ac:dyDescent="0.3">
      <c r="A115" s="22"/>
      <c r="B115" s="3" t="s">
        <v>164</v>
      </c>
      <c r="C115" s="88"/>
      <c r="D115" s="88"/>
      <c r="E115" s="88"/>
      <c r="F115" s="88"/>
      <c r="G115" s="88"/>
      <c r="I115" s="7"/>
      <c r="J115" s="89" t="str">
        <f>IF(C115="","",IF(OR(C115=C111,C115=C113),0,IF(OR(C115=P115,C115=P111,C115=P113),1,0)))</f>
        <v/>
      </c>
      <c r="K115" s="90" t="s">
        <v>165</v>
      </c>
      <c r="L115" s="91">
        <v>1</v>
      </c>
      <c r="M115" s="7"/>
      <c r="N115" s="22"/>
      <c r="O115" s="3" t="s">
        <v>164</v>
      </c>
      <c r="P115" s="68" t="s">
        <v>47</v>
      </c>
      <c r="Q115" s="67"/>
      <c r="R115" s="67"/>
      <c r="S115" s="67"/>
      <c r="T115" s="67"/>
      <c r="V115" s="7"/>
      <c r="W115" s="7"/>
      <c r="X115" s="7"/>
      <c r="Y115" s="7"/>
      <c r="Z115" s="7"/>
      <c r="AA115" s="7"/>
      <c r="AB115" s="7"/>
      <c r="AC115" s="7"/>
      <c r="AD115" s="7"/>
    </row>
    <row r="116" spans="1:30" ht="20.100000000000001" customHeight="1" x14ac:dyDescent="0.3">
      <c r="A116" s="22"/>
      <c r="B116" s="75" t="s">
        <v>48</v>
      </c>
      <c r="C116" s="75"/>
      <c r="D116" s="75"/>
      <c r="E116" s="75"/>
      <c r="F116" s="75"/>
      <c r="G116" s="75"/>
      <c r="I116" s="7"/>
      <c r="J116" s="7"/>
      <c r="K116" s="7"/>
      <c r="L116" s="7"/>
      <c r="M116" s="7"/>
      <c r="N116" s="22"/>
      <c r="O116" s="75" t="s">
        <v>48</v>
      </c>
      <c r="P116" s="75"/>
      <c r="Q116" s="75"/>
      <c r="R116" s="75"/>
      <c r="S116" s="75"/>
      <c r="T116" s="75"/>
      <c r="V116" s="7"/>
      <c r="W116" s="7"/>
      <c r="X116" s="7"/>
      <c r="Y116" s="7"/>
      <c r="Z116" s="7"/>
      <c r="AA116" s="7"/>
      <c r="AB116" s="7"/>
      <c r="AC116" s="7"/>
      <c r="AD116" s="7"/>
    </row>
    <row r="117" spans="1:30" ht="24.9" customHeight="1" x14ac:dyDescent="0.3">
      <c r="A117" s="22"/>
      <c r="B117" s="3" t="s">
        <v>164</v>
      </c>
      <c r="C117" s="88"/>
      <c r="D117" s="88"/>
      <c r="E117" s="88"/>
      <c r="F117" s="88"/>
      <c r="G117" s="88"/>
      <c r="I117" s="7"/>
      <c r="J117" s="89" t="str">
        <f>IF(C117="","",IF(C117=P117,1,0))</f>
        <v/>
      </c>
      <c r="K117" s="90" t="s">
        <v>165</v>
      </c>
      <c r="L117" s="91">
        <v>1</v>
      </c>
      <c r="M117" s="7"/>
      <c r="N117" s="22"/>
      <c r="O117" s="3" t="s">
        <v>164</v>
      </c>
      <c r="P117" s="68" t="s">
        <v>49</v>
      </c>
      <c r="Q117" s="67"/>
      <c r="R117" s="67"/>
      <c r="S117" s="67"/>
      <c r="T117" s="67"/>
      <c r="V117" s="7"/>
      <c r="W117" s="7"/>
      <c r="X117" s="7"/>
      <c r="Y117" s="7"/>
      <c r="Z117" s="7"/>
      <c r="AA117" s="7"/>
      <c r="AB117" s="7"/>
      <c r="AC117" s="7"/>
      <c r="AD117" s="7"/>
    </row>
    <row r="118" spans="1:30" ht="24.9" customHeight="1" x14ac:dyDescent="0.3">
      <c r="A118" s="22"/>
      <c r="B118" s="2"/>
      <c r="I118" s="7"/>
      <c r="J118" s="7"/>
      <c r="K118" s="7"/>
      <c r="L118" s="7"/>
      <c r="M118" s="7"/>
      <c r="N118" s="22"/>
      <c r="O118" s="2"/>
      <c r="V118" s="7"/>
      <c r="W118" s="7"/>
      <c r="X118" s="7"/>
      <c r="Y118" s="7"/>
      <c r="Z118" s="7"/>
      <c r="AA118" s="7"/>
      <c r="AB118" s="7"/>
      <c r="AC118" s="7"/>
      <c r="AD118" s="7"/>
    </row>
    <row r="119" spans="1:30" ht="35.1" customHeight="1" x14ac:dyDescent="0.3">
      <c r="A119" s="21">
        <v>11</v>
      </c>
      <c r="B119" s="72" t="s">
        <v>202</v>
      </c>
      <c r="C119" s="72"/>
      <c r="D119" s="72"/>
      <c r="E119" s="72"/>
      <c r="F119" s="72"/>
      <c r="G119" s="72"/>
      <c r="H119" s="72"/>
      <c r="I119" s="7"/>
      <c r="J119" s="7"/>
      <c r="K119" s="7"/>
      <c r="L119" s="7"/>
      <c r="M119" s="7"/>
      <c r="N119" s="21">
        <v>11</v>
      </c>
      <c r="O119" s="72" t="s">
        <v>139</v>
      </c>
      <c r="P119" s="72"/>
      <c r="Q119" s="72"/>
      <c r="R119" s="72"/>
      <c r="S119" s="72"/>
      <c r="T119" s="72"/>
      <c r="U119" s="72"/>
      <c r="V119" s="7"/>
      <c r="W119" s="7"/>
      <c r="X119" s="7"/>
      <c r="Y119" s="7"/>
      <c r="Z119" s="7"/>
      <c r="AA119" s="7"/>
      <c r="AB119" s="7"/>
      <c r="AC119" s="7"/>
      <c r="AD119" s="7"/>
    </row>
    <row r="120" spans="1:30" ht="24.9" customHeight="1" x14ac:dyDescent="0.3">
      <c r="A120" s="22"/>
      <c r="B120" s="3" t="s">
        <v>164</v>
      </c>
      <c r="C120" s="87"/>
      <c r="D120" s="87"/>
      <c r="E120" s="87"/>
      <c r="F120" s="87"/>
      <c r="G120" s="87"/>
      <c r="I120" s="7"/>
      <c r="J120" s="89" t="str">
        <f>IF(C120="","",IF(OR(C120=C122,C120=C124,C120=C126,C120=C128),0,IF(OR(C120=P120,C120=P122,C120=P124,C120=P126,C120=P128),1,0)))</f>
        <v/>
      </c>
      <c r="K120" s="90" t="s">
        <v>165</v>
      </c>
      <c r="L120" s="91">
        <v>1</v>
      </c>
      <c r="M120" s="7"/>
      <c r="N120" s="22"/>
      <c r="O120" s="3" t="s">
        <v>164</v>
      </c>
      <c r="P120" s="68" t="s">
        <v>50</v>
      </c>
      <c r="Q120" s="67"/>
      <c r="R120" s="67"/>
      <c r="S120" s="67"/>
      <c r="T120" s="67"/>
      <c r="V120" s="7"/>
      <c r="W120" s="7"/>
      <c r="X120" s="7"/>
      <c r="Y120" s="7"/>
      <c r="Z120" s="7"/>
      <c r="AA120" s="7"/>
      <c r="AB120" s="7"/>
      <c r="AC120" s="7"/>
      <c r="AD120" s="7"/>
    </row>
    <row r="121" spans="1:30" customFormat="1" ht="6" customHeight="1" x14ac:dyDescent="0.3">
      <c r="I121" s="7"/>
      <c r="J121" s="29"/>
      <c r="K121" s="30"/>
      <c r="L121" s="29"/>
      <c r="M121" s="7"/>
      <c r="V121" s="7"/>
      <c r="W121" s="7"/>
      <c r="X121" s="7"/>
      <c r="Y121" s="7"/>
      <c r="Z121" s="7"/>
      <c r="AA121" s="7"/>
      <c r="AB121" s="7"/>
      <c r="AC121" s="7"/>
      <c r="AD121" s="7"/>
    </row>
    <row r="122" spans="1:30" ht="24.9" customHeight="1" x14ac:dyDescent="0.3">
      <c r="A122" s="22"/>
      <c r="B122" s="3" t="s">
        <v>164</v>
      </c>
      <c r="C122" s="87"/>
      <c r="D122" s="87"/>
      <c r="E122" s="87"/>
      <c r="F122" s="87"/>
      <c r="G122" s="87"/>
      <c r="I122" s="7"/>
      <c r="J122" s="89" t="str">
        <f>IF(C122="","",IF(OR(C122=C120,C122=C124,C122=C126,C122=C128),0,IF(OR(C122=P122,C122=P120,C122=P124,C122=P126,C122=P128),1,0)))</f>
        <v/>
      </c>
      <c r="K122" s="90" t="s">
        <v>165</v>
      </c>
      <c r="L122" s="91">
        <v>1</v>
      </c>
      <c r="M122" s="7"/>
      <c r="N122" s="22"/>
      <c r="O122" s="3" t="s">
        <v>164</v>
      </c>
      <c r="P122" s="68" t="s">
        <v>51</v>
      </c>
      <c r="Q122" s="67"/>
      <c r="R122" s="67"/>
      <c r="S122" s="67"/>
      <c r="T122" s="67"/>
      <c r="V122" s="7"/>
      <c r="W122" s="7"/>
      <c r="X122" s="7"/>
      <c r="Y122" s="7"/>
      <c r="Z122" s="7"/>
      <c r="AA122" s="7"/>
      <c r="AB122" s="7"/>
      <c r="AC122" s="7"/>
      <c r="AD122" s="7"/>
    </row>
    <row r="123" spans="1:30" customFormat="1" ht="6" customHeight="1" x14ac:dyDescent="0.3">
      <c r="I123" s="7"/>
      <c r="J123" s="29"/>
      <c r="K123" s="30"/>
      <c r="L123" s="29"/>
      <c r="M123" s="7"/>
      <c r="V123" s="7"/>
      <c r="W123" s="7"/>
      <c r="X123" s="7"/>
      <c r="Y123" s="7"/>
      <c r="Z123" s="7"/>
      <c r="AA123" s="7"/>
      <c r="AB123" s="7"/>
      <c r="AC123" s="7"/>
      <c r="AD123" s="7"/>
    </row>
    <row r="124" spans="1:30" ht="24.9" customHeight="1" x14ac:dyDescent="0.3">
      <c r="A124" s="22"/>
      <c r="B124" s="3" t="s">
        <v>164</v>
      </c>
      <c r="C124" s="87"/>
      <c r="D124" s="87"/>
      <c r="E124" s="87"/>
      <c r="F124" s="87"/>
      <c r="G124" s="87"/>
      <c r="I124" s="7"/>
      <c r="J124" s="89" t="str">
        <f>IF(C124="","",IF(OR(C124=C120,C124=C122,C124=C126,C124=C128),0,IF(OR(C124=P124,C124=P120,C124=P122,C124=P126,C124=P128),1,0)))</f>
        <v/>
      </c>
      <c r="K124" s="90" t="s">
        <v>165</v>
      </c>
      <c r="L124" s="91">
        <v>1</v>
      </c>
      <c r="M124" s="7"/>
      <c r="N124" s="22"/>
      <c r="O124" s="3" t="s">
        <v>164</v>
      </c>
      <c r="P124" s="68" t="s">
        <v>52</v>
      </c>
      <c r="Q124" s="67"/>
      <c r="R124" s="67"/>
      <c r="S124" s="67"/>
      <c r="T124" s="67"/>
      <c r="V124" s="7"/>
      <c r="W124" s="7"/>
      <c r="X124" s="7"/>
      <c r="Y124" s="7"/>
      <c r="Z124" s="7"/>
      <c r="AA124" s="7"/>
      <c r="AB124" s="7"/>
      <c r="AC124" s="7"/>
      <c r="AD124" s="7"/>
    </row>
    <row r="125" spans="1:30" customFormat="1" ht="6" customHeight="1" x14ac:dyDescent="0.3">
      <c r="I125" s="7"/>
      <c r="J125" s="29"/>
      <c r="K125" s="30"/>
      <c r="L125" s="29"/>
      <c r="M125" s="7"/>
      <c r="V125" s="7"/>
      <c r="W125" s="7"/>
      <c r="X125" s="7"/>
      <c r="Y125" s="7"/>
      <c r="Z125" s="7"/>
      <c r="AA125" s="7"/>
      <c r="AB125" s="7"/>
      <c r="AC125" s="7"/>
      <c r="AD125" s="7"/>
    </row>
    <row r="126" spans="1:30" ht="24.9" customHeight="1" x14ac:dyDescent="0.3">
      <c r="A126" s="22"/>
      <c r="B126" s="3" t="s">
        <v>164</v>
      </c>
      <c r="C126" s="87"/>
      <c r="D126" s="87"/>
      <c r="E126" s="87"/>
      <c r="F126" s="87"/>
      <c r="G126" s="87"/>
      <c r="I126" s="7"/>
      <c r="J126" s="89" t="str">
        <f>IF(C126="","",IF(OR(C126=C120,C126=C122,C126=C124,C126=C128),0,IF(OR(C126=P126,C126=P120,C126=P122,C126=P124,C126=P128),1,0)))</f>
        <v/>
      </c>
      <c r="K126" s="90" t="s">
        <v>165</v>
      </c>
      <c r="L126" s="91">
        <v>1</v>
      </c>
      <c r="M126" s="7"/>
      <c r="N126" s="22"/>
      <c r="O126" s="3" t="s">
        <v>164</v>
      </c>
      <c r="P126" s="68" t="s">
        <v>53</v>
      </c>
      <c r="Q126" s="67"/>
      <c r="R126" s="67"/>
      <c r="S126" s="67"/>
      <c r="T126" s="67"/>
      <c r="V126" s="7"/>
      <c r="W126" s="7"/>
      <c r="X126" s="7"/>
      <c r="Y126" s="7"/>
      <c r="Z126" s="7"/>
      <c r="AA126" s="7"/>
      <c r="AB126" s="7"/>
      <c r="AC126" s="7"/>
      <c r="AD126" s="7"/>
    </row>
    <row r="127" spans="1:30" customFormat="1" ht="6" customHeight="1" x14ac:dyDescent="0.3">
      <c r="I127" s="7"/>
      <c r="J127" s="29"/>
      <c r="K127" s="30"/>
      <c r="L127" s="29"/>
      <c r="M127" s="7"/>
      <c r="V127" s="7"/>
      <c r="W127" s="7"/>
      <c r="X127" s="7"/>
      <c r="Y127" s="7"/>
      <c r="Z127" s="7"/>
      <c r="AA127" s="7"/>
      <c r="AB127" s="7"/>
      <c r="AC127" s="7"/>
      <c r="AD127" s="7"/>
    </row>
    <row r="128" spans="1:30" ht="24.9" customHeight="1" x14ac:dyDescent="0.3">
      <c r="A128" s="22"/>
      <c r="B128" s="3" t="s">
        <v>164</v>
      </c>
      <c r="C128" s="87"/>
      <c r="D128" s="87"/>
      <c r="E128" s="87"/>
      <c r="F128" s="87"/>
      <c r="G128" s="87"/>
      <c r="I128" s="7"/>
      <c r="J128" s="89" t="str">
        <f>IF(C128="","",IF(OR(C128=C120,C128=C122,C128=C124,C128=C126),0,IF(OR(C128=P128,C128=P120,C128=P122,C128=P124,C128=P126),1,0)))</f>
        <v/>
      </c>
      <c r="K128" s="90" t="s">
        <v>165</v>
      </c>
      <c r="L128" s="91">
        <v>1</v>
      </c>
      <c r="M128" s="7"/>
      <c r="N128" s="22"/>
      <c r="O128" s="3" t="s">
        <v>164</v>
      </c>
      <c r="P128" s="68" t="s">
        <v>54</v>
      </c>
      <c r="Q128" s="67"/>
      <c r="R128" s="67"/>
      <c r="S128" s="67"/>
      <c r="T128" s="67"/>
      <c r="V128" s="7"/>
      <c r="W128" s="7"/>
      <c r="X128" s="7"/>
      <c r="Y128" s="7"/>
      <c r="Z128" s="7"/>
      <c r="AA128" s="7"/>
      <c r="AB128" s="7"/>
      <c r="AC128" s="7"/>
      <c r="AD128" s="7"/>
    </row>
    <row r="129" spans="1:30" ht="24.9" customHeight="1" x14ac:dyDescent="0.3">
      <c r="A129" s="22"/>
      <c r="B129" s="2"/>
      <c r="I129" s="7"/>
      <c r="J129" s="7"/>
      <c r="K129" s="7"/>
      <c r="L129" s="7"/>
      <c r="M129" s="7"/>
      <c r="N129" s="22"/>
      <c r="O129" s="2"/>
      <c r="V129" s="7"/>
      <c r="W129" s="7"/>
      <c r="X129" s="7"/>
      <c r="Y129" s="7"/>
      <c r="Z129" s="7"/>
      <c r="AA129" s="7"/>
      <c r="AB129" s="7"/>
      <c r="AC129" s="7"/>
      <c r="AD129" s="7"/>
    </row>
    <row r="130" spans="1:30" ht="50.1" customHeight="1" x14ac:dyDescent="0.3">
      <c r="A130" s="21">
        <v>12</v>
      </c>
      <c r="B130" s="77" t="s">
        <v>203</v>
      </c>
      <c r="C130" s="72"/>
      <c r="D130" s="72"/>
      <c r="E130" s="72"/>
      <c r="F130" s="72"/>
      <c r="G130" s="72"/>
      <c r="H130" s="72"/>
      <c r="I130" s="7"/>
      <c r="J130" s="7"/>
      <c r="K130" s="7"/>
      <c r="L130" s="7"/>
      <c r="M130" s="7"/>
      <c r="N130" s="21">
        <v>12</v>
      </c>
      <c r="O130" s="72" t="s">
        <v>140</v>
      </c>
      <c r="P130" s="72"/>
      <c r="Q130" s="72"/>
      <c r="R130" s="72"/>
      <c r="S130" s="72"/>
      <c r="T130" s="72"/>
      <c r="U130" s="72"/>
      <c r="V130" s="7"/>
      <c r="W130" s="7"/>
      <c r="X130" s="7"/>
      <c r="Y130" s="7"/>
      <c r="Z130" s="7"/>
      <c r="AA130" s="7"/>
      <c r="AB130" s="7"/>
      <c r="AC130" s="7"/>
      <c r="AD130" s="7"/>
    </row>
    <row r="131" spans="1:30" ht="24.9" customHeight="1" x14ac:dyDescent="0.3">
      <c r="A131" s="22"/>
      <c r="B131" s="92"/>
      <c r="C131" s="76" t="s">
        <v>142</v>
      </c>
      <c r="D131" s="76"/>
      <c r="E131" s="19"/>
      <c r="F131" s="92"/>
      <c r="G131" s="20" t="s">
        <v>146</v>
      </c>
      <c r="I131" s="7"/>
      <c r="J131" s="7"/>
      <c r="K131" s="7"/>
      <c r="L131" s="7"/>
      <c r="M131" s="7"/>
      <c r="N131" s="22"/>
      <c r="O131" s="23"/>
      <c r="P131" s="76" t="s">
        <v>142</v>
      </c>
      <c r="Q131" s="76"/>
      <c r="R131" s="19"/>
      <c r="S131" s="23" t="s">
        <v>27</v>
      </c>
      <c r="T131" s="20" t="s">
        <v>146</v>
      </c>
      <c r="V131" s="7"/>
      <c r="W131" s="33" t="str">
        <f>IF(AND($B$131="",$B$133="",$B$135="",$B$137="",$B$139="",$B$141="",$F$131="",$F$133="",$F$135="",$F$137="",$F$139="",$F$141=""),"",IF(B131=O131,4/8,0))</f>
        <v/>
      </c>
      <c r="X131" s="10" t="s">
        <v>165</v>
      </c>
      <c r="Y131" s="35">
        <f>4/8</f>
        <v>0.5</v>
      </c>
      <c r="Z131" s="7"/>
      <c r="AA131" s="33" t="str">
        <f>IF(AND($B$131="",$B$133="",$B$135="",$B$137="",$B$139="",$B$141="",$F$131="",$F$133="",$F$135="",$F$137="",$F$139="",$F$141=""),"",IF(F131=S131,4/8,0))</f>
        <v/>
      </c>
      <c r="AB131" s="10" t="s">
        <v>165</v>
      </c>
      <c r="AC131" s="35">
        <f>4/8</f>
        <v>0.5</v>
      </c>
      <c r="AD131" s="7"/>
    </row>
    <row r="132" spans="1:30" customFormat="1" ht="6" customHeight="1" x14ac:dyDescent="0.3">
      <c r="I132" s="7"/>
      <c r="J132" s="7"/>
      <c r="K132" s="7"/>
      <c r="L132" s="7"/>
      <c r="M132" s="7"/>
      <c r="V132" s="7"/>
      <c r="W132" s="7"/>
      <c r="X132" s="7"/>
      <c r="Y132" s="7"/>
      <c r="Z132" s="7"/>
      <c r="AA132" s="7"/>
      <c r="AB132" s="7"/>
      <c r="AC132" s="7"/>
      <c r="AD132" s="7"/>
    </row>
    <row r="133" spans="1:30" ht="24.9" customHeight="1" x14ac:dyDescent="0.3">
      <c r="A133" s="22"/>
      <c r="B133" s="92"/>
      <c r="C133" s="76" t="s">
        <v>55</v>
      </c>
      <c r="D133" s="76"/>
      <c r="E133" s="19"/>
      <c r="F133" s="92"/>
      <c r="G133" s="20" t="s">
        <v>147</v>
      </c>
      <c r="I133" s="7"/>
      <c r="J133" s="7"/>
      <c r="K133" s="7"/>
      <c r="L133" s="7"/>
      <c r="M133" s="7"/>
      <c r="N133" s="22"/>
      <c r="O133" s="23" t="s">
        <v>27</v>
      </c>
      <c r="P133" s="76" t="s">
        <v>55</v>
      </c>
      <c r="Q133" s="76"/>
      <c r="R133" s="19"/>
      <c r="S133" s="23"/>
      <c r="T133" s="20" t="s">
        <v>147</v>
      </c>
      <c r="V133" s="7"/>
      <c r="W133" s="33" t="str">
        <f>IF(AND($B$131="",$B$133="",$B$135="",$B$137="",$B$139="",$B$141="",$F$131="",$F$133="",$F$135="",$F$137="",$F$139="",$F$141=""),"",IF(B133=O133,4/8,0))</f>
        <v/>
      </c>
      <c r="X133" s="10" t="s">
        <v>165</v>
      </c>
      <c r="Y133" s="35">
        <f>4/8</f>
        <v>0.5</v>
      </c>
      <c r="Z133" s="7"/>
      <c r="AA133" s="33" t="str">
        <f>IF(AND($B$131="",$B$133="",$B$135="",$B$137="",$B$139="",$B$141="",$F$131="",$F$133="",$F$135="",$F$137="",$F$139="",$F$141=""),"",IF(F133=S133,4/8,0))</f>
        <v/>
      </c>
      <c r="AB133" s="10" t="s">
        <v>165</v>
      </c>
      <c r="AC133" s="35">
        <f>4/8</f>
        <v>0.5</v>
      </c>
      <c r="AD133" s="7"/>
    </row>
    <row r="134" spans="1:30" customFormat="1" ht="6" customHeight="1" x14ac:dyDescent="0.3">
      <c r="I134" s="7"/>
      <c r="J134" s="7"/>
      <c r="K134" s="7"/>
      <c r="L134" s="7"/>
      <c r="M134" s="7"/>
      <c r="V134" s="7"/>
      <c r="W134" s="7"/>
      <c r="X134" s="7"/>
      <c r="Y134" s="7"/>
      <c r="Z134" s="7"/>
      <c r="AA134" s="7"/>
      <c r="AB134" s="7"/>
      <c r="AC134" s="7"/>
      <c r="AD134" s="7"/>
    </row>
    <row r="135" spans="1:30" ht="24.9" customHeight="1" x14ac:dyDescent="0.3">
      <c r="A135" s="22"/>
      <c r="B135" s="92"/>
      <c r="C135" s="76" t="s">
        <v>143</v>
      </c>
      <c r="D135" s="76"/>
      <c r="E135" s="19"/>
      <c r="F135" s="92"/>
      <c r="G135" s="20" t="s">
        <v>148</v>
      </c>
      <c r="I135" s="7"/>
      <c r="J135" s="7"/>
      <c r="K135" s="7"/>
      <c r="L135" s="7"/>
      <c r="M135" s="7"/>
      <c r="N135" s="22"/>
      <c r="O135" s="23" t="s">
        <v>27</v>
      </c>
      <c r="P135" s="76" t="s">
        <v>143</v>
      </c>
      <c r="Q135" s="76"/>
      <c r="R135" s="19"/>
      <c r="S135" s="23"/>
      <c r="T135" s="20" t="s">
        <v>148</v>
      </c>
      <c r="V135" s="7"/>
      <c r="W135" s="33" t="str">
        <f>IF(AND($B$131="",$B$133="",$B$135="",$B$137="",$B$139="",$B$141="",$F$131="",$F$133="",$F$135="",$F$137="",$F$139="",$F$141=""),"",IF(B135=O135,4/8,0))</f>
        <v/>
      </c>
      <c r="X135" s="10" t="s">
        <v>165</v>
      </c>
      <c r="Y135" s="35">
        <f>4/8</f>
        <v>0.5</v>
      </c>
      <c r="Z135" s="7"/>
      <c r="AA135" s="33" t="str">
        <f>IF(AND($B$131="",$B$133="",$B$135="",$B$137="",$B$139="",$B$141="",$F$131="",$F$133="",$F$135="",$F$137="",$F$139="",$F$141=""),"",IF(F135=S135,4/8,0))</f>
        <v/>
      </c>
      <c r="AB135" s="10" t="s">
        <v>165</v>
      </c>
      <c r="AC135" s="35">
        <f>4/8</f>
        <v>0.5</v>
      </c>
      <c r="AD135" s="7"/>
    </row>
    <row r="136" spans="1:30" customFormat="1" ht="6" customHeight="1" x14ac:dyDescent="0.3">
      <c r="I136" s="7"/>
      <c r="J136" s="7"/>
      <c r="K136" s="7"/>
      <c r="L136" s="7"/>
      <c r="M136" s="7"/>
      <c r="V136" s="7"/>
      <c r="W136" s="7"/>
      <c r="X136" s="7"/>
      <c r="Y136" s="7"/>
      <c r="Z136" s="7"/>
      <c r="AA136" s="7"/>
      <c r="AB136" s="7"/>
      <c r="AC136" s="7"/>
      <c r="AD136" s="7"/>
    </row>
    <row r="137" spans="1:30" ht="24.9" customHeight="1" x14ac:dyDescent="0.3">
      <c r="A137" s="22"/>
      <c r="B137" s="92"/>
      <c r="C137" s="76" t="s">
        <v>144</v>
      </c>
      <c r="D137" s="76"/>
      <c r="E137" s="19"/>
      <c r="F137" s="92"/>
      <c r="G137" s="20" t="s">
        <v>149</v>
      </c>
      <c r="I137" s="7"/>
      <c r="J137" s="7"/>
      <c r="K137" s="7"/>
      <c r="L137" s="7"/>
      <c r="M137" s="7"/>
      <c r="N137" s="22"/>
      <c r="O137" s="23"/>
      <c r="P137" s="76" t="s">
        <v>144</v>
      </c>
      <c r="Q137" s="76"/>
      <c r="R137" s="19"/>
      <c r="S137" s="23" t="s">
        <v>27</v>
      </c>
      <c r="T137" s="20" t="s">
        <v>149</v>
      </c>
      <c r="V137" s="7"/>
      <c r="W137" s="33" t="str">
        <f>IF(AND($B$131="",$B$133="",$B$135="",$B$137="",$B$139="",$B$141="",$F$131="",$F$133="",$F$135="",$F$137="",$F$139="",$F$141=""),"",IF(B137=O137,4/8,0))</f>
        <v/>
      </c>
      <c r="X137" s="10" t="s">
        <v>165</v>
      </c>
      <c r="Y137" s="35">
        <f>4/8</f>
        <v>0.5</v>
      </c>
      <c r="Z137" s="7"/>
      <c r="AA137" s="33" t="str">
        <f>IF(AND($B$131="",$B$133="",$B$135="",$B$137="",$B$139="",$B$141="",$F$131="",$F$133="",$F$135="",$F$137="",$F$139="",$F$141=""),"",IF(F137=S137,4/8,0))</f>
        <v/>
      </c>
      <c r="AB137" s="10" t="s">
        <v>165</v>
      </c>
      <c r="AC137" s="35">
        <f>4/8</f>
        <v>0.5</v>
      </c>
      <c r="AD137" s="7"/>
    </row>
    <row r="138" spans="1:30" customFormat="1" ht="6" customHeight="1" x14ac:dyDescent="0.3">
      <c r="I138" s="7"/>
      <c r="J138" s="7"/>
      <c r="K138" s="7"/>
      <c r="L138" s="7"/>
      <c r="M138" s="7"/>
      <c r="V138" s="7"/>
      <c r="W138" s="7"/>
      <c r="X138" s="7"/>
      <c r="Y138" s="7"/>
      <c r="Z138" s="7"/>
      <c r="AA138" s="7"/>
      <c r="AB138" s="7"/>
      <c r="AC138" s="7"/>
      <c r="AD138" s="7"/>
    </row>
    <row r="139" spans="1:30" ht="24.9" customHeight="1" x14ac:dyDescent="0.3">
      <c r="A139" s="22"/>
      <c r="B139" s="92"/>
      <c r="C139" s="76" t="s">
        <v>145</v>
      </c>
      <c r="D139" s="76"/>
      <c r="E139" s="19"/>
      <c r="F139" s="92"/>
      <c r="G139" s="20" t="s">
        <v>150</v>
      </c>
      <c r="I139" s="7"/>
      <c r="J139" s="7"/>
      <c r="K139" s="7"/>
      <c r="L139" s="7"/>
      <c r="M139" s="7"/>
      <c r="N139" s="22"/>
      <c r="O139" s="23" t="s">
        <v>27</v>
      </c>
      <c r="P139" s="76" t="s">
        <v>145</v>
      </c>
      <c r="Q139" s="76"/>
      <c r="R139" s="19"/>
      <c r="S139" s="23"/>
      <c r="T139" s="20" t="s">
        <v>150</v>
      </c>
      <c r="V139" s="7"/>
      <c r="W139" s="33" t="str">
        <f>IF(AND($B$131="",$B$133="",$B$135="",$B$137="",$B$139="",$B$141="",$F$131="",$F$133="",$F$135="",$F$137="",$F$139="",$F$141=""),"",IF(B139=O139,4/8,0))</f>
        <v/>
      </c>
      <c r="X139" s="10" t="s">
        <v>165</v>
      </c>
      <c r="Y139" s="35">
        <f>4/8</f>
        <v>0.5</v>
      </c>
      <c r="Z139" s="7"/>
      <c r="AA139" s="33" t="str">
        <f>IF(AND($B$131="",$B$133="",$B$135="",$B$137="",$B$139="",$B$141="",$F$131="",$F$133="",$F$135="",$F$137="",$F$139="",$F$141=""),"",IF(F139=S139,4/8,0))</f>
        <v/>
      </c>
      <c r="AB139" s="10" t="s">
        <v>165</v>
      </c>
      <c r="AC139" s="35">
        <f>4/8</f>
        <v>0.5</v>
      </c>
      <c r="AD139" s="7"/>
    </row>
    <row r="140" spans="1:30" customFormat="1" ht="6" customHeight="1" x14ac:dyDescent="0.3">
      <c r="I140" s="7"/>
      <c r="J140" s="7"/>
      <c r="K140" s="7"/>
      <c r="L140" s="7"/>
      <c r="M140" s="7"/>
      <c r="V140" s="7"/>
      <c r="W140" s="7"/>
      <c r="X140" s="7"/>
      <c r="Y140" s="7"/>
      <c r="Z140" s="7"/>
      <c r="AA140" s="7"/>
      <c r="AB140" s="7"/>
      <c r="AC140" s="7"/>
      <c r="AD140" s="7"/>
    </row>
    <row r="141" spans="1:30" ht="24.9" customHeight="1" x14ac:dyDescent="0.3">
      <c r="A141" s="22"/>
      <c r="B141" s="92"/>
      <c r="C141" s="76" t="s">
        <v>53</v>
      </c>
      <c r="D141" s="76"/>
      <c r="E141" s="19"/>
      <c r="F141" s="92"/>
      <c r="G141" s="20" t="s">
        <v>141</v>
      </c>
      <c r="I141" s="7"/>
      <c r="J141" s="89" t="str">
        <f>IF(SUM(W131:W141,AA131:AA141)=0,"",SUM(W131:W141,AA131:AA141))</f>
        <v/>
      </c>
      <c r="K141" s="90" t="s">
        <v>165</v>
      </c>
      <c r="L141" s="91">
        <f>SUM(Y131:Y141,AC131:AC141)</f>
        <v>6</v>
      </c>
      <c r="M141" s="7"/>
      <c r="N141" s="22"/>
      <c r="O141" s="23" t="s">
        <v>27</v>
      </c>
      <c r="P141" s="76" t="s">
        <v>53</v>
      </c>
      <c r="Q141" s="76"/>
      <c r="R141" s="19"/>
      <c r="S141" s="23"/>
      <c r="T141" s="20" t="s">
        <v>141</v>
      </c>
      <c r="V141" s="7"/>
      <c r="W141" s="33" t="str">
        <f>IF(AND($B$131="",$B$133="",$B$135="",$B$137="",$B$139="",$B$141="",$F$131="",$F$133="",$F$135="",$F$137="",$F$139="",$F$141=""),"",IF(B141=O141,4/8,0))</f>
        <v/>
      </c>
      <c r="X141" s="10" t="s">
        <v>165</v>
      </c>
      <c r="Y141" s="35">
        <f>4/8</f>
        <v>0.5</v>
      </c>
      <c r="Z141" s="7"/>
      <c r="AA141" s="33" t="str">
        <f>IF(AND($B$131="",$B$133="",$B$135="",$B$137="",$B$139="",$B$141="",$F$131="",$F$133="",$F$135="",$F$137="",$F$139="",$F$141=""),"",IF(F141=S141,4/8,0))</f>
        <v/>
      </c>
      <c r="AB141" s="10" t="s">
        <v>165</v>
      </c>
      <c r="AC141" s="35">
        <f>4/8</f>
        <v>0.5</v>
      </c>
      <c r="AD141" s="7"/>
    </row>
    <row r="142" spans="1:30" ht="24.9" customHeight="1" x14ac:dyDescent="0.3">
      <c r="A142" s="22"/>
      <c r="B142" s="2"/>
      <c r="I142" s="7"/>
      <c r="J142" s="7"/>
      <c r="K142" s="7"/>
      <c r="L142" s="7"/>
      <c r="M142" s="7"/>
      <c r="N142" s="22"/>
      <c r="O142" s="2"/>
      <c r="V142" s="7"/>
      <c r="W142" s="7"/>
      <c r="X142" s="7"/>
      <c r="Y142" s="7"/>
      <c r="Z142" s="7"/>
      <c r="AA142" s="7"/>
      <c r="AB142" s="7"/>
      <c r="AC142" s="7"/>
      <c r="AD142" s="7"/>
    </row>
    <row r="143" spans="1:30" ht="35.1" customHeight="1" x14ac:dyDescent="0.3">
      <c r="A143" s="21">
        <v>13</v>
      </c>
      <c r="B143" s="72" t="s">
        <v>204</v>
      </c>
      <c r="C143" s="72"/>
      <c r="D143" s="72"/>
      <c r="E143" s="72"/>
      <c r="F143" s="72"/>
      <c r="G143" s="72"/>
      <c r="H143" s="72"/>
      <c r="I143" s="7"/>
      <c r="J143" s="7"/>
      <c r="K143" s="7"/>
      <c r="L143" s="7"/>
      <c r="M143" s="7"/>
      <c r="N143" s="21">
        <v>13</v>
      </c>
      <c r="O143" s="72" t="s">
        <v>151</v>
      </c>
      <c r="P143" s="72"/>
      <c r="Q143" s="72"/>
      <c r="R143" s="72"/>
      <c r="S143" s="72"/>
      <c r="T143" s="72"/>
      <c r="U143" s="72"/>
      <c r="V143" s="7"/>
      <c r="W143" s="7"/>
      <c r="X143" s="7"/>
      <c r="Y143" s="7"/>
      <c r="Z143" s="7"/>
      <c r="AA143" s="7"/>
      <c r="AB143" s="7"/>
      <c r="AC143" s="7"/>
      <c r="AD143" s="7"/>
    </row>
    <row r="144" spans="1:30" ht="24.9" customHeight="1" x14ac:dyDescent="0.3">
      <c r="A144" s="22"/>
      <c r="B144" s="3" t="s">
        <v>164</v>
      </c>
      <c r="C144" s="88"/>
      <c r="D144" s="88"/>
      <c r="E144" s="88"/>
      <c r="F144" s="88"/>
      <c r="G144" s="88"/>
      <c r="I144" s="7"/>
      <c r="J144" s="89" t="str">
        <f>IF(C144="","",IF(OR(C144=C146),0,IF(OR(C144=P144,C144=P146),1,0)))</f>
        <v/>
      </c>
      <c r="K144" s="90" t="s">
        <v>165</v>
      </c>
      <c r="L144" s="91">
        <v>1</v>
      </c>
      <c r="M144" s="7"/>
      <c r="N144" s="22"/>
      <c r="O144" s="3" t="s">
        <v>164</v>
      </c>
      <c r="P144" s="68" t="s">
        <v>56</v>
      </c>
      <c r="Q144" s="67"/>
      <c r="R144" s="67"/>
      <c r="S144" s="67"/>
      <c r="T144" s="67"/>
      <c r="V144" s="7"/>
      <c r="W144" s="7"/>
      <c r="X144" s="7"/>
      <c r="Y144" s="7"/>
      <c r="Z144" s="7"/>
      <c r="AA144" s="7"/>
      <c r="AB144" s="7"/>
      <c r="AC144" s="7"/>
      <c r="AD144" s="7"/>
    </row>
    <row r="145" spans="1:30" customFormat="1" ht="6" customHeight="1" x14ac:dyDescent="0.3">
      <c r="I145" s="7"/>
      <c r="J145" s="29"/>
      <c r="K145" s="30"/>
      <c r="L145" s="29"/>
      <c r="M145" s="7"/>
      <c r="V145" s="7"/>
      <c r="W145" s="7"/>
      <c r="X145" s="7"/>
      <c r="Y145" s="7"/>
      <c r="Z145" s="7"/>
      <c r="AA145" s="7"/>
      <c r="AB145" s="7"/>
      <c r="AC145" s="7"/>
      <c r="AD145" s="7"/>
    </row>
    <row r="146" spans="1:30" ht="24.9" customHeight="1" x14ac:dyDescent="0.3">
      <c r="A146" s="22"/>
      <c r="B146" s="3" t="s">
        <v>164</v>
      </c>
      <c r="C146" s="88"/>
      <c r="D146" s="88"/>
      <c r="E146" s="88"/>
      <c r="F146" s="88"/>
      <c r="G146" s="88"/>
      <c r="I146" s="7"/>
      <c r="J146" s="89" t="str">
        <f>IF(C146="","",IF(OR(C146=C144),0,IF(OR(C146=P146,C146=P144),1,0)))</f>
        <v/>
      </c>
      <c r="K146" s="90" t="s">
        <v>165</v>
      </c>
      <c r="L146" s="91">
        <v>1</v>
      </c>
      <c r="M146" s="7"/>
      <c r="N146" s="22"/>
      <c r="O146" s="3" t="s">
        <v>164</v>
      </c>
      <c r="P146" s="68" t="s">
        <v>57</v>
      </c>
      <c r="Q146" s="67"/>
      <c r="R146" s="67"/>
      <c r="S146" s="67"/>
      <c r="T146" s="67"/>
      <c r="V146" s="7"/>
      <c r="W146" s="7"/>
      <c r="X146" s="7"/>
      <c r="Y146" s="7"/>
      <c r="Z146" s="7"/>
      <c r="AA146" s="7"/>
      <c r="AB146" s="7"/>
      <c r="AC146" s="7"/>
      <c r="AD146" s="7"/>
    </row>
    <row r="147" spans="1:30" ht="24.9" customHeight="1" x14ac:dyDescent="0.3">
      <c r="A147" s="22"/>
      <c r="B147" s="2"/>
      <c r="I147" s="7"/>
      <c r="J147" s="7"/>
      <c r="K147" s="7"/>
      <c r="L147" s="7"/>
      <c r="M147" s="7"/>
      <c r="N147" s="22"/>
      <c r="O147" s="2"/>
      <c r="V147" s="7"/>
      <c r="W147" s="7"/>
      <c r="X147" s="7"/>
      <c r="Y147" s="7"/>
      <c r="Z147" s="7"/>
      <c r="AA147" s="7"/>
      <c r="AB147" s="7"/>
      <c r="AC147" s="7"/>
      <c r="AD147" s="7"/>
    </row>
    <row r="148" spans="1:30" ht="50.1" customHeight="1" x14ac:dyDescent="0.3">
      <c r="A148" s="21">
        <v>14</v>
      </c>
      <c r="B148" s="72" t="s">
        <v>205</v>
      </c>
      <c r="C148" s="72"/>
      <c r="D148" s="72"/>
      <c r="E148" s="72"/>
      <c r="F148" s="72"/>
      <c r="G148" s="72"/>
      <c r="H148" s="72"/>
      <c r="I148" s="7"/>
      <c r="J148" s="7"/>
      <c r="K148" s="7"/>
      <c r="L148" s="7"/>
      <c r="M148" s="7"/>
      <c r="N148" s="21">
        <v>14</v>
      </c>
      <c r="O148" s="72" t="s">
        <v>152</v>
      </c>
      <c r="P148" s="72"/>
      <c r="Q148" s="72"/>
      <c r="R148" s="72"/>
      <c r="S148" s="72"/>
      <c r="T148" s="72"/>
      <c r="U148" s="72"/>
      <c r="V148" s="7"/>
      <c r="W148" s="7"/>
      <c r="X148" s="7"/>
      <c r="Y148" s="7"/>
      <c r="Z148" s="7"/>
      <c r="AA148" s="7"/>
      <c r="AB148" s="7"/>
      <c r="AC148" s="7"/>
      <c r="AD148" s="7"/>
    </row>
    <row r="149" spans="1:30" ht="24.9" customHeight="1" x14ac:dyDescent="0.3">
      <c r="A149" s="22"/>
      <c r="B149" s="3" t="s">
        <v>164</v>
      </c>
      <c r="C149" s="87"/>
      <c r="D149" s="87"/>
      <c r="E149" s="87"/>
      <c r="F149" s="87"/>
      <c r="G149" s="87"/>
      <c r="I149" s="7"/>
      <c r="J149" s="89" t="str">
        <f>IF(C149="","",IF(OR(C149=C151,C149=C153,C149=C155,C149=C157,C149=C159),0,IF(OR(C149=P149,C149=P151,C149=P153,C149=P155,C149=P157,C149=P159),1,0)))</f>
        <v/>
      </c>
      <c r="K149" s="90" t="s">
        <v>165</v>
      </c>
      <c r="L149" s="91">
        <v>1</v>
      </c>
      <c r="M149" s="7"/>
      <c r="N149" s="22"/>
      <c r="O149" s="3" t="s">
        <v>164</v>
      </c>
      <c r="P149" s="68" t="s">
        <v>58</v>
      </c>
      <c r="Q149" s="67"/>
      <c r="R149" s="67"/>
      <c r="S149" s="67"/>
      <c r="T149" s="67"/>
      <c r="V149" s="7"/>
      <c r="W149" s="7"/>
      <c r="X149" s="7"/>
      <c r="Y149" s="7"/>
      <c r="Z149" s="7"/>
      <c r="AA149" s="7"/>
      <c r="AB149" s="7"/>
      <c r="AC149" s="7"/>
      <c r="AD149" s="7"/>
    </row>
    <row r="150" spans="1:30" customFormat="1" ht="6" customHeight="1" x14ac:dyDescent="0.3">
      <c r="I150" s="7"/>
      <c r="J150" s="29"/>
      <c r="K150" s="30"/>
      <c r="L150" s="29"/>
      <c r="M150" s="7"/>
      <c r="V150" s="7"/>
      <c r="W150" s="7"/>
      <c r="X150" s="7"/>
      <c r="Y150" s="7"/>
      <c r="Z150" s="7"/>
      <c r="AA150" s="7"/>
      <c r="AB150" s="7"/>
      <c r="AC150" s="7"/>
      <c r="AD150" s="7"/>
    </row>
    <row r="151" spans="1:30" ht="24.9" customHeight="1" x14ac:dyDescent="0.3">
      <c r="A151" s="22"/>
      <c r="B151" s="3" t="s">
        <v>164</v>
      </c>
      <c r="C151" s="87"/>
      <c r="D151" s="87"/>
      <c r="E151" s="87"/>
      <c r="F151" s="87"/>
      <c r="G151" s="87"/>
      <c r="I151" s="7"/>
      <c r="J151" s="89" t="str">
        <f>IF(C151="","",IF(OR(C151=C149,C151=C153,C151=C155,C151=C157,C151=C159),0,IF(OR(C151=P151,C151=P149,C151=P153,C151=P155,C151=P157,C151=P159),1,0)))</f>
        <v/>
      </c>
      <c r="K151" s="90" t="s">
        <v>165</v>
      </c>
      <c r="L151" s="91">
        <v>1</v>
      </c>
      <c r="M151" s="7"/>
      <c r="N151" s="22"/>
      <c r="O151" s="3" t="s">
        <v>164</v>
      </c>
      <c r="P151" s="68" t="s">
        <v>59</v>
      </c>
      <c r="Q151" s="67"/>
      <c r="R151" s="67"/>
      <c r="S151" s="67"/>
      <c r="T151" s="67"/>
      <c r="V151" s="7"/>
      <c r="W151" s="7"/>
      <c r="X151" s="7"/>
      <c r="Y151" s="7"/>
      <c r="Z151" s="7"/>
      <c r="AA151" s="7"/>
      <c r="AB151" s="7"/>
      <c r="AC151" s="7"/>
      <c r="AD151" s="7"/>
    </row>
    <row r="152" spans="1:30" customFormat="1" ht="6" customHeight="1" x14ac:dyDescent="0.3">
      <c r="I152" s="7"/>
      <c r="J152" s="29"/>
      <c r="K152" s="30"/>
      <c r="L152" s="29"/>
      <c r="M152" s="7"/>
      <c r="V152" s="7"/>
      <c r="W152" s="7"/>
      <c r="X152" s="7"/>
      <c r="Y152" s="7"/>
      <c r="Z152" s="7"/>
      <c r="AA152" s="7"/>
      <c r="AB152" s="7"/>
      <c r="AC152" s="7"/>
      <c r="AD152" s="7"/>
    </row>
    <row r="153" spans="1:30" ht="24.9" customHeight="1" x14ac:dyDescent="0.3">
      <c r="A153" s="22"/>
      <c r="B153" s="3" t="s">
        <v>164</v>
      </c>
      <c r="C153" s="87"/>
      <c r="D153" s="87"/>
      <c r="E153" s="87"/>
      <c r="F153" s="87"/>
      <c r="G153" s="87"/>
      <c r="I153" s="7"/>
      <c r="J153" s="89" t="str">
        <f>IF(C153="","",IF(OR(C153=C149,C153=C151,C153=C155,C153=C157,C153=C159),0,IF(OR(C153=P153,C153=P149,C153=P151,C153=P155,C153=P157,C153=P159),1,0)))</f>
        <v/>
      </c>
      <c r="K153" s="90" t="s">
        <v>165</v>
      </c>
      <c r="L153" s="91">
        <v>1</v>
      </c>
      <c r="M153" s="7"/>
      <c r="N153" s="22"/>
      <c r="O153" s="3" t="s">
        <v>164</v>
      </c>
      <c r="P153" s="68" t="s">
        <v>60</v>
      </c>
      <c r="Q153" s="67"/>
      <c r="R153" s="67"/>
      <c r="S153" s="67"/>
      <c r="T153" s="67"/>
      <c r="V153" s="7"/>
      <c r="W153" s="7"/>
      <c r="X153" s="7"/>
      <c r="Y153" s="7"/>
      <c r="Z153" s="7"/>
      <c r="AA153" s="7"/>
      <c r="AB153" s="7"/>
      <c r="AC153" s="7"/>
      <c r="AD153" s="7"/>
    </row>
    <row r="154" spans="1:30" customFormat="1" ht="6" customHeight="1" x14ac:dyDescent="0.3">
      <c r="I154" s="7"/>
      <c r="J154" s="29"/>
      <c r="K154" s="30"/>
      <c r="L154" s="29"/>
      <c r="M154" s="7"/>
      <c r="V154" s="7"/>
      <c r="W154" s="7"/>
      <c r="X154" s="7"/>
      <c r="Y154" s="7"/>
      <c r="Z154" s="7"/>
      <c r="AA154" s="7"/>
      <c r="AB154" s="7"/>
      <c r="AC154" s="7"/>
      <c r="AD154" s="7"/>
    </row>
    <row r="155" spans="1:30" ht="24.9" customHeight="1" x14ac:dyDescent="0.3">
      <c r="A155" s="22"/>
      <c r="B155" s="3" t="s">
        <v>164</v>
      </c>
      <c r="C155" s="87"/>
      <c r="D155" s="87"/>
      <c r="E155" s="87"/>
      <c r="F155" s="87"/>
      <c r="G155" s="87"/>
      <c r="I155" s="7"/>
      <c r="J155" s="89" t="str">
        <f>IF(C155="","",IF(OR(C155=C149,C155=C151,C155=C153,C155=C157,C155=C159),0,IF(OR(C155=P155,C155=P149,C155=P151,C155=P153,C155=P157,C155=P159),1,0)))</f>
        <v/>
      </c>
      <c r="K155" s="90" t="s">
        <v>165</v>
      </c>
      <c r="L155" s="91">
        <v>1</v>
      </c>
      <c r="M155" s="7"/>
      <c r="N155" s="22"/>
      <c r="O155" s="3" t="s">
        <v>164</v>
      </c>
      <c r="P155" s="68" t="s">
        <v>61</v>
      </c>
      <c r="Q155" s="67"/>
      <c r="R155" s="67"/>
      <c r="S155" s="67"/>
      <c r="T155" s="67"/>
      <c r="V155" s="7"/>
      <c r="W155" s="7"/>
      <c r="X155" s="7"/>
      <c r="Y155" s="7"/>
      <c r="Z155" s="7"/>
      <c r="AA155" s="7"/>
      <c r="AB155" s="7"/>
      <c r="AC155" s="7"/>
      <c r="AD155" s="7"/>
    </row>
    <row r="156" spans="1:30" customFormat="1" ht="6" customHeight="1" x14ac:dyDescent="0.3">
      <c r="I156" s="7"/>
      <c r="J156" s="29"/>
      <c r="K156" s="30"/>
      <c r="L156" s="29"/>
      <c r="M156" s="7"/>
      <c r="V156" s="7"/>
      <c r="W156" s="7"/>
      <c r="X156" s="7"/>
      <c r="Y156" s="7"/>
      <c r="Z156" s="7"/>
      <c r="AA156" s="7"/>
      <c r="AB156" s="7"/>
      <c r="AC156" s="7"/>
      <c r="AD156" s="7"/>
    </row>
    <row r="157" spans="1:30" ht="24.9" customHeight="1" x14ac:dyDescent="0.3">
      <c r="A157" s="22"/>
      <c r="B157" s="3" t="s">
        <v>164</v>
      </c>
      <c r="C157" s="87"/>
      <c r="D157" s="87"/>
      <c r="E157" s="87"/>
      <c r="F157" s="87"/>
      <c r="G157" s="87"/>
      <c r="I157" s="7"/>
      <c r="J157" s="89" t="str">
        <f>IF(C157="","",IF(OR(C157=C149,C157=C151,C157=C153,C157=C155,C157=C159),0,IF(OR(C157=P157,C157=P149,C157=P151,C157=P153,C157=P155,C157=P159),1,0)))</f>
        <v/>
      </c>
      <c r="K157" s="90" t="s">
        <v>165</v>
      </c>
      <c r="L157" s="91">
        <v>1</v>
      </c>
      <c r="M157" s="7"/>
      <c r="N157" s="22"/>
      <c r="O157" s="3" t="s">
        <v>164</v>
      </c>
      <c r="P157" s="68" t="s">
        <v>62</v>
      </c>
      <c r="Q157" s="67"/>
      <c r="R157" s="67"/>
      <c r="S157" s="67"/>
      <c r="T157" s="67"/>
      <c r="V157" s="7"/>
      <c r="W157" s="7"/>
      <c r="X157" s="7"/>
      <c r="Y157" s="7"/>
      <c r="Z157" s="7"/>
      <c r="AA157" s="7"/>
      <c r="AB157" s="7"/>
      <c r="AC157" s="7"/>
      <c r="AD157" s="7"/>
    </row>
    <row r="158" spans="1:30" customFormat="1" ht="6" customHeight="1" x14ac:dyDescent="0.3">
      <c r="I158" s="7"/>
      <c r="J158" s="29"/>
      <c r="K158" s="30"/>
      <c r="L158" s="29"/>
      <c r="M158" s="7"/>
      <c r="V158" s="7"/>
      <c r="W158" s="7"/>
      <c r="X158" s="7"/>
      <c r="Y158" s="7"/>
      <c r="Z158" s="7"/>
      <c r="AA158" s="7"/>
      <c r="AB158" s="7"/>
      <c r="AC158" s="7"/>
      <c r="AD158" s="7"/>
    </row>
    <row r="159" spans="1:30" ht="24.9" customHeight="1" x14ac:dyDescent="0.3">
      <c r="A159" s="22"/>
      <c r="B159" s="3" t="s">
        <v>164</v>
      </c>
      <c r="C159" s="87"/>
      <c r="D159" s="87"/>
      <c r="E159" s="87"/>
      <c r="F159" s="87"/>
      <c r="G159" s="87"/>
      <c r="I159" s="7"/>
      <c r="J159" s="89" t="str">
        <f>IF(C159="","",IF(OR(C159=C149,C159=C151,C159=C153,C159=C155,C159=C157),0,IF(OR(C159=P159,C159=P149,C159=P151,C159=P153,C159=P155,C159=P157),1,0)))</f>
        <v/>
      </c>
      <c r="K159" s="90" t="s">
        <v>165</v>
      </c>
      <c r="L159" s="91">
        <v>1</v>
      </c>
      <c r="M159" s="7"/>
      <c r="N159" s="22"/>
      <c r="O159" s="3" t="s">
        <v>164</v>
      </c>
      <c r="P159" s="68" t="s">
        <v>63</v>
      </c>
      <c r="Q159" s="67"/>
      <c r="R159" s="67"/>
      <c r="S159" s="67"/>
      <c r="T159" s="67"/>
      <c r="V159" s="7"/>
      <c r="W159" s="7"/>
      <c r="X159" s="7"/>
      <c r="Y159" s="7"/>
      <c r="Z159" s="7"/>
      <c r="AA159" s="7"/>
      <c r="AB159" s="7"/>
      <c r="AC159" s="7"/>
      <c r="AD159" s="7"/>
    </row>
    <row r="160" spans="1:30" ht="24.9" customHeight="1" x14ac:dyDescent="0.3">
      <c r="A160" s="22"/>
      <c r="B160" s="2"/>
      <c r="I160" s="7"/>
      <c r="J160" s="7"/>
      <c r="K160" s="7"/>
      <c r="L160" s="7"/>
      <c r="M160" s="7"/>
      <c r="N160" s="22"/>
      <c r="O160" s="2"/>
      <c r="V160" s="7"/>
      <c r="W160" s="7"/>
      <c r="X160" s="7"/>
      <c r="Y160" s="7"/>
      <c r="Z160" s="7"/>
      <c r="AA160" s="7"/>
      <c r="AB160" s="7"/>
      <c r="AC160" s="7"/>
      <c r="AD160" s="7"/>
    </row>
    <row r="161" spans="1:30" ht="35.1" customHeight="1" x14ac:dyDescent="0.3">
      <c r="A161" s="21">
        <v>15</v>
      </c>
      <c r="B161" s="72" t="s">
        <v>206</v>
      </c>
      <c r="C161" s="72"/>
      <c r="D161" s="72"/>
      <c r="E161" s="72"/>
      <c r="F161" s="72"/>
      <c r="G161" s="72"/>
      <c r="H161" s="72"/>
      <c r="I161" s="7"/>
      <c r="J161" s="7"/>
      <c r="K161" s="7"/>
      <c r="L161" s="7"/>
      <c r="M161" s="7"/>
      <c r="N161" s="21">
        <v>15</v>
      </c>
      <c r="O161" s="72" t="s">
        <v>153</v>
      </c>
      <c r="P161" s="72"/>
      <c r="Q161" s="72"/>
      <c r="R161" s="72"/>
      <c r="S161" s="72"/>
      <c r="T161" s="72"/>
      <c r="U161" s="72"/>
      <c r="V161" s="7"/>
      <c r="W161" s="7"/>
      <c r="X161" s="7"/>
      <c r="Y161" s="7"/>
      <c r="Z161" s="7"/>
      <c r="AA161" s="7"/>
      <c r="AB161" s="7"/>
      <c r="AC161" s="7"/>
      <c r="AD161" s="7"/>
    </row>
    <row r="162" spans="1:30" ht="24.9" customHeight="1" x14ac:dyDescent="0.3">
      <c r="A162" s="22"/>
      <c r="B162" s="3" t="s">
        <v>164</v>
      </c>
      <c r="C162" s="87"/>
      <c r="D162" s="87"/>
      <c r="E162" s="87"/>
      <c r="F162" s="87"/>
      <c r="G162" s="87"/>
      <c r="I162" s="7"/>
      <c r="J162" s="89" t="str">
        <f>IF(C162="","",IF(OR(C162=C164,C162=C166,C162=C168,C162=C170),0,IF(OR(C162=P162,C162=P164,C162=P166,C162=P168,C162=P170),1,0)))</f>
        <v/>
      </c>
      <c r="K162" s="90" t="s">
        <v>165</v>
      </c>
      <c r="L162" s="91">
        <v>1</v>
      </c>
      <c r="M162" s="7"/>
      <c r="N162" s="22"/>
      <c r="O162" s="3" t="s">
        <v>164</v>
      </c>
      <c r="P162" s="68" t="s">
        <v>64</v>
      </c>
      <c r="Q162" s="67"/>
      <c r="R162" s="67"/>
      <c r="S162" s="67"/>
      <c r="T162" s="67"/>
      <c r="V162" s="7"/>
      <c r="W162" s="7"/>
      <c r="X162" s="7"/>
      <c r="Y162" s="7"/>
      <c r="Z162" s="7"/>
      <c r="AA162" s="7"/>
      <c r="AB162" s="7"/>
      <c r="AC162" s="7"/>
      <c r="AD162" s="7"/>
    </row>
    <row r="163" spans="1:30" customFormat="1" ht="6" customHeight="1" x14ac:dyDescent="0.3">
      <c r="I163" s="7"/>
      <c r="J163" s="29"/>
      <c r="K163" s="30"/>
      <c r="L163" s="29"/>
      <c r="M163" s="7"/>
      <c r="V163" s="7"/>
      <c r="W163" s="7"/>
      <c r="X163" s="7"/>
      <c r="Y163" s="7"/>
      <c r="Z163" s="7"/>
      <c r="AA163" s="7"/>
      <c r="AB163" s="7"/>
      <c r="AC163" s="7"/>
      <c r="AD163" s="7"/>
    </row>
    <row r="164" spans="1:30" ht="24.9" customHeight="1" x14ac:dyDescent="0.3">
      <c r="A164" s="22"/>
      <c r="B164" s="3" t="s">
        <v>164</v>
      </c>
      <c r="C164" s="87"/>
      <c r="D164" s="87"/>
      <c r="E164" s="87"/>
      <c r="F164" s="87"/>
      <c r="G164" s="87"/>
      <c r="I164" s="7"/>
      <c r="J164" s="89" t="str">
        <f>IF(C164="","",IF(OR(C164=C162,C164=C166,C164=C168,C164=C170),0,IF(OR(C164=P164,C164=P162,C164=P166,C164=P168,C164=P170),1,0)))</f>
        <v/>
      </c>
      <c r="K164" s="90" t="s">
        <v>165</v>
      </c>
      <c r="L164" s="91">
        <v>1</v>
      </c>
      <c r="M164" s="7"/>
      <c r="N164" s="22"/>
      <c r="O164" s="3" t="s">
        <v>164</v>
      </c>
      <c r="P164" s="68" t="s">
        <v>65</v>
      </c>
      <c r="Q164" s="67"/>
      <c r="R164" s="67"/>
      <c r="S164" s="67"/>
      <c r="T164" s="67"/>
      <c r="V164" s="7"/>
      <c r="W164" s="7"/>
      <c r="X164" s="7"/>
      <c r="Y164" s="7"/>
      <c r="Z164" s="7"/>
      <c r="AA164" s="7"/>
      <c r="AB164" s="7"/>
      <c r="AC164" s="7"/>
      <c r="AD164" s="7"/>
    </row>
    <row r="165" spans="1:30" customFormat="1" ht="6" customHeight="1" x14ac:dyDescent="0.3">
      <c r="I165" s="7"/>
      <c r="J165" s="29"/>
      <c r="K165" s="30"/>
      <c r="L165" s="29"/>
      <c r="M165" s="7"/>
      <c r="V165" s="7"/>
      <c r="W165" s="7"/>
      <c r="X165" s="7"/>
      <c r="Y165" s="7"/>
      <c r="Z165" s="7"/>
      <c r="AA165" s="7"/>
      <c r="AB165" s="7"/>
      <c r="AC165" s="7"/>
      <c r="AD165" s="7"/>
    </row>
    <row r="166" spans="1:30" ht="24.9" customHeight="1" x14ac:dyDescent="0.3">
      <c r="A166" s="22"/>
      <c r="B166" s="3" t="s">
        <v>164</v>
      </c>
      <c r="C166" s="87"/>
      <c r="D166" s="87"/>
      <c r="E166" s="87"/>
      <c r="F166" s="87"/>
      <c r="G166" s="87"/>
      <c r="I166" s="7"/>
      <c r="J166" s="89" t="str">
        <f>IF(C166="","",IF(OR(C166=C162,C166=C164,C166=C168,C166=C170),0,IF(OR(C166=P166,C166=P162,C166=P164,C166=P168,C166=P170),1,0)))</f>
        <v/>
      </c>
      <c r="K166" s="90" t="s">
        <v>165</v>
      </c>
      <c r="L166" s="91">
        <v>1</v>
      </c>
      <c r="M166" s="7"/>
      <c r="N166" s="22"/>
      <c r="O166" s="3" t="s">
        <v>164</v>
      </c>
      <c r="P166" s="68" t="s">
        <v>66</v>
      </c>
      <c r="Q166" s="67"/>
      <c r="R166" s="67"/>
      <c r="S166" s="67"/>
      <c r="T166" s="67"/>
      <c r="V166" s="7"/>
      <c r="W166" s="7"/>
      <c r="X166" s="7"/>
      <c r="Y166" s="7"/>
      <c r="Z166" s="7"/>
      <c r="AA166" s="7"/>
      <c r="AB166" s="7"/>
      <c r="AC166" s="7"/>
      <c r="AD166" s="7"/>
    </row>
    <row r="167" spans="1:30" customFormat="1" ht="6" customHeight="1" x14ac:dyDescent="0.3">
      <c r="I167" s="7"/>
      <c r="J167" s="29"/>
      <c r="K167" s="30"/>
      <c r="L167" s="29"/>
      <c r="M167" s="7"/>
      <c r="V167" s="7"/>
      <c r="W167" s="7"/>
      <c r="X167" s="7"/>
      <c r="Y167" s="7"/>
      <c r="Z167" s="7"/>
      <c r="AA167" s="7"/>
      <c r="AB167" s="7"/>
      <c r="AC167" s="7"/>
      <c r="AD167" s="7"/>
    </row>
    <row r="168" spans="1:30" ht="24.9" customHeight="1" x14ac:dyDescent="0.3">
      <c r="A168" s="22"/>
      <c r="B168" s="3" t="s">
        <v>164</v>
      </c>
      <c r="C168" s="87"/>
      <c r="D168" s="87"/>
      <c r="E168" s="87"/>
      <c r="F168" s="87"/>
      <c r="G168" s="87"/>
      <c r="I168" s="7"/>
      <c r="J168" s="89" t="str">
        <f>IF(C168="","",IF(OR(C168=C162,C168=C164,C168=C166,C168=C170),0,IF(OR(C168=P168,C168=P162,C168=P164,C168=P166,C168=P170),1,0)))</f>
        <v/>
      </c>
      <c r="K168" s="90" t="s">
        <v>165</v>
      </c>
      <c r="L168" s="91">
        <v>1</v>
      </c>
      <c r="M168" s="7"/>
      <c r="N168" s="22"/>
      <c r="O168" s="3" t="s">
        <v>164</v>
      </c>
      <c r="P168" s="68" t="s">
        <v>67</v>
      </c>
      <c r="Q168" s="67"/>
      <c r="R168" s="67"/>
      <c r="S168" s="67"/>
      <c r="T168" s="67"/>
      <c r="V168" s="7"/>
      <c r="W168" s="7"/>
      <c r="X168" s="7"/>
      <c r="Y168" s="7"/>
      <c r="Z168" s="7"/>
      <c r="AA168" s="7"/>
      <c r="AB168" s="7"/>
      <c r="AC168" s="7"/>
      <c r="AD168" s="7"/>
    </row>
    <row r="169" spans="1:30" customFormat="1" ht="6" customHeight="1" x14ac:dyDescent="0.3">
      <c r="I169" s="7"/>
      <c r="J169" s="29"/>
      <c r="K169" s="30"/>
      <c r="L169" s="29"/>
      <c r="M169" s="7"/>
      <c r="V169" s="7"/>
      <c r="W169" s="7"/>
      <c r="X169" s="7"/>
      <c r="Y169" s="7"/>
      <c r="Z169" s="7"/>
      <c r="AA169" s="7"/>
      <c r="AB169" s="7"/>
      <c r="AC169" s="7"/>
      <c r="AD169" s="7"/>
    </row>
    <row r="170" spans="1:30" ht="24.9" customHeight="1" x14ac:dyDescent="0.3">
      <c r="A170" s="22"/>
      <c r="B170" s="3" t="s">
        <v>164</v>
      </c>
      <c r="C170" s="87"/>
      <c r="D170" s="87"/>
      <c r="E170" s="87"/>
      <c r="F170" s="87"/>
      <c r="G170" s="87"/>
      <c r="I170" s="7"/>
      <c r="J170" s="89" t="str">
        <f>IF(C170="","",IF(OR(C170=C162,C170=C164,C170=C166,C170=C168),0,IF(OR(C170=P170,C170=P162,C170=P164,C170=P166,C170=P168),1,0)))</f>
        <v/>
      </c>
      <c r="K170" s="90" t="s">
        <v>165</v>
      </c>
      <c r="L170" s="91">
        <v>1</v>
      </c>
      <c r="M170" s="7"/>
      <c r="N170" s="22"/>
      <c r="O170" s="3" t="s">
        <v>164</v>
      </c>
      <c r="P170" s="68" t="s">
        <v>68</v>
      </c>
      <c r="Q170" s="67"/>
      <c r="R170" s="67"/>
      <c r="S170" s="67"/>
      <c r="T170" s="67"/>
      <c r="V170" s="7"/>
      <c r="W170" s="7"/>
      <c r="X170" s="7"/>
      <c r="Y170" s="7"/>
      <c r="Z170" s="7"/>
      <c r="AA170" s="7"/>
      <c r="AB170" s="7"/>
      <c r="AC170" s="7"/>
      <c r="AD170" s="7"/>
    </row>
    <row r="171" spans="1:30" ht="24.9" customHeight="1" x14ac:dyDescent="0.3">
      <c r="A171" s="22"/>
      <c r="B171" s="2"/>
      <c r="I171" s="7"/>
      <c r="J171" s="7"/>
      <c r="K171" s="7"/>
      <c r="L171" s="7"/>
      <c r="M171" s="7"/>
      <c r="N171" s="22"/>
      <c r="O171" s="2"/>
      <c r="V171" s="7"/>
      <c r="W171" s="7"/>
      <c r="X171" s="7"/>
      <c r="Y171" s="7"/>
      <c r="Z171" s="7"/>
      <c r="AA171" s="7"/>
      <c r="AB171" s="7"/>
      <c r="AC171" s="7"/>
      <c r="AD171" s="7"/>
    </row>
    <row r="172" spans="1:30" ht="50.1" customHeight="1" x14ac:dyDescent="0.3">
      <c r="A172" s="21">
        <v>16</v>
      </c>
      <c r="B172" s="72" t="s">
        <v>207</v>
      </c>
      <c r="C172" s="72"/>
      <c r="D172" s="72"/>
      <c r="E172" s="72"/>
      <c r="F172" s="72"/>
      <c r="G172" s="72"/>
      <c r="H172" s="72"/>
      <c r="I172" s="7"/>
      <c r="J172" s="7"/>
      <c r="K172" s="7"/>
      <c r="L172" s="7"/>
      <c r="M172" s="7"/>
      <c r="N172" s="21">
        <v>16</v>
      </c>
      <c r="O172" s="72" t="s">
        <v>154</v>
      </c>
      <c r="P172" s="72"/>
      <c r="Q172" s="72"/>
      <c r="R172" s="72"/>
      <c r="S172" s="72"/>
      <c r="T172" s="72"/>
      <c r="U172" s="72"/>
      <c r="V172" s="7"/>
      <c r="W172" s="7"/>
      <c r="X172" s="7"/>
      <c r="Y172" s="7"/>
      <c r="Z172" s="7"/>
      <c r="AA172" s="7"/>
      <c r="AB172" s="7"/>
      <c r="AC172" s="7"/>
      <c r="AD172" s="7"/>
    </row>
    <row r="173" spans="1:30" ht="20.100000000000001" customHeight="1" x14ac:dyDescent="0.3">
      <c r="A173" s="22"/>
      <c r="B173" s="75" t="s">
        <v>69</v>
      </c>
      <c r="C173" s="75"/>
      <c r="D173" s="75"/>
      <c r="E173" s="75"/>
      <c r="F173" s="75"/>
      <c r="G173" s="75"/>
      <c r="I173" s="7"/>
      <c r="J173" s="7"/>
      <c r="K173" s="7"/>
      <c r="L173" s="7"/>
      <c r="M173" s="7"/>
      <c r="N173" s="22"/>
      <c r="O173" s="75" t="s">
        <v>69</v>
      </c>
      <c r="P173" s="75"/>
      <c r="Q173" s="75"/>
      <c r="R173" s="75"/>
      <c r="S173" s="75"/>
      <c r="T173" s="75"/>
      <c r="V173" s="7"/>
      <c r="W173" s="7"/>
      <c r="X173" s="7"/>
      <c r="Y173" s="7"/>
      <c r="Z173" s="7"/>
      <c r="AA173" s="7"/>
      <c r="AB173" s="7"/>
      <c r="AC173" s="7"/>
      <c r="AD173" s="7"/>
    </row>
    <row r="174" spans="1:30" ht="24.9" customHeight="1" x14ac:dyDescent="0.3">
      <c r="A174" s="22"/>
      <c r="B174" s="3" t="s">
        <v>164</v>
      </c>
      <c r="C174" s="88"/>
      <c r="D174" s="88"/>
      <c r="E174" s="88"/>
      <c r="F174" s="88"/>
      <c r="G174" s="88"/>
      <c r="I174" s="7"/>
      <c r="J174" s="89" t="str">
        <f>IF(C174="","",IF(OR(C174=C176),0,IF(OR(C174=P174,C174=P176),1,0)))</f>
        <v/>
      </c>
      <c r="K174" s="90" t="s">
        <v>165</v>
      </c>
      <c r="L174" s="91">
        <v>1</v>
      </c>
      <c r="M174" s="7"/>
      <c r="N174" s="22"/>
      <c r="O174" s="3" t="s">
        <v>164</v>
      </c>
      <c r="P174" s="68" t="s">
        <v>70</v>
      </c>
      <c r="Q174" s="67"/>
      <c r="R174" s="67"/>
      <c r="S174" s="67"/>
      <c r="T174" s="67"/>
      <c r="V174" s="7"/>
      <c r="W174" s="7"/>
      <c r="X174" s="7"/>
      <c r="Y174" s="7"/>
      <c r="Z174" s="7"/>
      <c r="AA174" s="7"/>
      <c r="AB174" s="7"/>
      <c r="AC174" s="7"/>
      <c r="AD174" s="7"/>
    </row>
    <row r="175" spans="1:30" customFormat="1" ht="6" customHeight="1" x14ac:dyDescent="0.3">
      <c r="I175" s="7"/>
      <c r="J175" s="29"/>
      <c r="K175" s="30"/>
      <c r="L175" s="29"/>
      <c r="M175" s="7"/>
      <c r="V175" s="7"/>
      <c r="W175" s="7"/>
      <c r="X175" s="7"/>
      <c r="Y175" s="7"/>
      <c r="Z175" s="7"/>
      <c r="AA175" s="7"/>
      <c r="AB175" s="7"/>
      <c r="AC175" s="7"/>
      <c r="AD175" s="7"/>
    </row>
    <row r="176" spans="1:30" ht="24.9" customHeight="1" x14ac:dyDescent="0.3">
      <c r="A176" s="22"/>
      <c r="B176" s="3" t="s">
        <v>164</v>
      </c>
      <c r="C176" s="88"/>
      <c r="D176" s="88"/>
      <c r="E176" s="88"/>
      <c r="F176" s="88"/>
      <c r="G176" s="88"/>
      <c r="I176" s="7"/>
      <c r="J176" s="89" t="str">
        <f>IF(C176="","",IF(OR(C176=C174),0,IF(OR(C176=P176,C176=P174),1,0)))</f>
        <v/>
      </c>
      <c r="K176" s="90" t="s">
        <v>165</v>
      </c>
      <c r="L176" s="91">
        <v>1</v>
      </c>
      <c r="M176" s="7"/>
      <c r="N176" s="22"/>
      <c r="O176" s="3" t="s">
        <v>164</v>
      </c>
      <c r="P176" s="68" t="s">
        <v>188</v>
      </c>
      <c r="Q176" s="67"/>
      <c r="R176" s="67"/>
      <c r="S176" s="67"/>
      <c r="T176" s="67"/>
      <c r="V176" s="7"/>
      <c r="W176" s="7"/>
      <c r="X176" s="7"/>
      <c r="Y176" s="7"/>
      <c r="Z176" s="7"/>
      <c r="AA176" s="7"/>
      <c r="AB176" s="7"/>
      <c r="AC176" s="7"/>
      <c r="AD176" s="7"/>
    </row>
    <row r="177" spans="1:30" ht="20.100000000000001" customHeight="1" x14ac:dyDescent="0.3">
      <c r="A177" s="22"/>
      <c r="B177" s="75" t="s">
        <v>71</v>
      </c>
      <c r="C177" s="75"/>
      <c r="D177" s="75"/>
      <c r="E177" s="75"/>
      <c r="F177" s="75"/>
      <c r="G177" s="75"/>
      <c r="I177" s="7"/>
      <c r="J177" s="7"/>
      <c r="K177" s="7"/>
      <c r="L177" s="7"/>
      <c r="M177" s="7"/>
      <c r="N177" s="22"/>
      <c r="O177" s="75" t="s">
        <v>71</v>
      </c>
      <c r="P177" s="75"/>
      <c r="Q177" s="75"/>
      <c r="R177" s="75"/>
      <c r="S177" s="75"/>
      <c r="T177" s="75"/>
      <c r="V177" s="7"/>
      <c r="W177" s="7"/>
      <c r="X177" s="7"/>
      <c r="Y177" s="7"/>
      <c r="Z177" s="7"/>
      <c r="AA177" s="7"/>
      <c r="AB177" s="7"/>
      <c r="AC177" s="7"/>
      <c r="AD177" s="7"/>
    </row>
    <row r="178" spans="1:30" ht="24.9" customHeight="1" x14ac:dyDescent="0.3">
      <c r="A178" s="22"/>
      <c r="B178" s="3" t="s">
        <v>164</v>
      </c>
      <c r="C178" s="88"/>
      <c r="D178" s="88"/>
      <c r="E178" s="88"/>
      <c r="F178" s="88"/>
      <c r="G178" s="88"/>
      <c r="I178" s="7"/>
      <c r="J178" s="89" t="str">
        <f>IF(C178="","",IF(OR(C178=C180),0,IF(OR(C178=P178,C178=P180),1,0)))</f>
        <v/>
      </c>
      <c r="K178" s="90" t="s">
        <v>165</v>
      </c>
      <c r="L178" s="91">
        <v>1</v>
      </c>
      <c r="M178" s="7"/>
      <c r="N178" s="22"/>
      <c r="O178" s="3" t="s">
        <v>164</v>
      </c>
      <c r="P178" s="68" t="s">
        <v>72</v>
      </c>
      <c r="Q178" s="67"/>
      <c r="R178" s="67"/>
      <c r="S178" s="67"/>
      <c r="T178" s="67"/>
      <c r="V178" s="7"/>
      <c r="W178" s="7"/>
      <c r="X178" s="7"/>
      <c r="Y178" s="7"/>
      <c r="Z178" s="7"/>
      <c r="AA178" s="7"/>
      <c r="AB178" s="7"/>
      <c r="AC178" s="7"/>
      <c r="AD178" s="7"/>
    </row>
    <row r="179" spans="1:30" customFormat="1" ht="6" customHeight="1" x14ac:dyDescent="0.3">
      <c r="I179" s="7"/>
      <c r="J179" s="29"/>
      <c r="K179" s="30"/>
      <c r="L179" s="29"/>
      <c r="M179" s="7"/>
      <c r="V179" s="7"/>
      <c r="W179" s="7"/>
      <c r="X179" s="7"/>
      <c r="Y179" s="7"/>
      <c r="Z179" s="7"/>
      <c r="AA179" s="7"/>
      <c r="AB179" s="7"/>
      <c r="AC179" s="7"/>
      <c r="AD179" s="7"/>
    </row>
    <row r="180" spans="1:30" ht="24.9" customHeight="1" x14ac:dyDescent="0.3">
      <c r="A180" s="22"/>
      <c r="B180" s="3" t="s">
        <v>164</v>
      </c>
      <c r="C180" s="88"/>
      <c r="D180" s="88"/>
      <c r="E180" s="88"/>
      <c r="F180" s="88"/>
      <c r="G180" s="88"/>
      <c r="I180" s="7"/>
      <c r="J180" s="89" t="str">
        <f>IF(C180="","",IF(OR(C180=C178),0,IF(OR(C180=P180,C180=P178),1,0)))</f>
        <v/>
      </c>
      <c r="K180" s="90" t="s">
        <v>165</v>
      </c>
      <c r="L180" s="91">
        <v>1</v>
      </c>
      <c r="M180" s="7"/>
      <c r="N180" s="22"/>
      <c r="O180" s="3" t="s">
        <v>164</v>
      </c>
      <c r="P180" s="68" t="s">
        <v>73</v>
      </c>
      <c r="Q180" s="67"/>
      <c r="R180" s="67"/>
      <c r="S180" s="67"/>
      <c r="T180" s="67"/>
      <c r="V180" s="7"/>
      <c r="W180" s="7"/>
      <c r="X180" s="7"/>
      <c r="Y180" s="7"/>
      <c r="Z180" s="7"/>
      <c r="AA180" s="7"/>
      <c r="AB180" s="7"/>
      <c r="AC180" s="7"/>
      <c r="AD180" s="7"/>
    </row>
    <row r="181" spans="1:30" ht="24.9" customHeight="1" x14ac:dyDescent="0.3">
      <c r="A181" s="22"/>
      <c r="B181" s="2"/>
      <c r="I181" s="7"/>
      <c r="J181" s="7"/>
      <c r="K181" s="7"/>
      <c r="L181" s="7"/>
      <c r="M181" s="7"/>
      <c r="N181" s="22"/>
      <c r="O181" s="2"/>
      <c r="V181" s="7"/>
      <c r="W181" s="7"/>
      <c r="X181" s="7"/>
      <c r="Y181" s="7"/>
      <c r="Z181" s="7"/>
      <c r="AA181" s="7"/>
      <c r="AB181" s="7"/>
      <c r="AC181" s="7"/>
      <c r="AD181" s="7"/>
    </row>
    <row r="182" spans="1:30" ht="50.1" customHeight="1" x14ac:dyDescent="0.3">
      <c r="A182" s="21">
        <v>17</v>
      </c>
      <c r="B182" s="72" t="s">
        <v>208</v>
      </c>
      <c r="C182" s="72"/>
      <c r="D182" s="72"/>
      <c r="E182" s="72"/>
      <c r="F182" s="72"/>
      <c r="G182" s="72"/>
      <c r="H182" s="72"/>
      <c r="I182" s="7"/>
      <c r="J182" s="7"/>
      <c r="K182" s="7"/>
      <c r="L182" s="7"/>
      <c r="M182" s="7"/>
      <c r="N182" s="21">
        <v>17</v>
      </c>
      <c r="O182" s="72" t="s">
        <v>155</v>
      </c>
      <c r="P182" s="72"/>
      <c r="Q182" s="72"/>
      <c r="R182" s="72"/>
      <c r="S182" s="72"/>
      <c r="T182" s="72"/>
      <c r="U182" s="72"/>
      <c r="V182" s="7"/>
      <c r="W182" s="7"/>
      <c r="X182" s="7"/>
      <c r="Y182" s="7"/>
      <c r="Z182" s="7"/>
      <c r="AA182" s="7"/>
      <c r="AB182" s="7"/>
      <c r="AC182" s="7"/>
      <c r="AD182" s="7"/>
    </row>
    <row r="183" spans="1:30" ht="20.100000000000001" customHeight="1" x14ac:dyDescent="0.3">
      <c r="A183" s="22"/>
      <c r="B183" s="75" t="s">
        <v>74</v>
      </c>
      <c r="C183" s="75"/>
      <c r="D183" s="75"/>
      <c r="E183" s="75"/>
      <c r="F183" s="75"/>
      <c r="G183" s="75"/>
      <c r="I183" s="7"/>
      <c r="J183" s="7"/>
      <c r="K183" s="7"/>
      <c r="L183" s="7"/>
      <c r="M183" s="7"/>
      <c r="N183" s="22"/>
      <c r="O183" s="75" t="s">
        <v>74</v>
      </c>
      <c r="P183" s="75"/>
      <c r="Q183" s="75"/>
      <c r="R183" s="75"/>
      <c r="S183" s="75"/>
      <c r="T183" s="75"/>
      <c r="V183" s="7"/>
      <c r="W183" s="7"/>
      <c r="X183" s="7"/>
      <c r="Y183" s="7"/>
      <c r="Z183" s="7"/>
      <c r="AA183" s="7"/>
      <c r="AB183" s="7"/>
      <c r="AC183" s="7"/>
      <c r="AD183" s="7"/>
    </row>
    <row r="184" spans="1:30" ht="24.9" customHeight="1" x14ac:dyDescent="0.3">
      <c r="A184" s="22"/>
      <c r="B184" s="3" t="s">
        <v>164</v>
      </c>
      <c r="C184" s="88"/>
      <c r="D184" s="88"/>
      <c r="E184" s="88"/>
      <c r="F184" s="88"/>
      <c r="G184" s="88"/>
      <c r="I184" s="7"/>
      <c r="J184" s="89" t="str">
        <f>IF(C184="","",IF(OR(C184=C186),0,IF(OR(C184=P184,C184=P186),1,0)))</f>
        <v/>
      </c>
      <c r="K184" s="90" t="s">
        <v>165</v>
      </c>
      <c r="L184" s="91">
        <v>1</v>
      </c>
      <c r="M184" s="7"/>
      <c r="N184" s="22"/>
      <c r="O184" s="3" t="s">
        <v>164</v>
      </c>
      <c r="P184" s="68" t="s">
        <v>75</v>
      </c>
      <c r="Q184" s="67"/>
      <c r="R184" s="67"/>
      <c r="S184" s="67"/>
      <c r="T184" s="67"/>
      <c r="V184" s="7"/>
      <c r="W184" s="7"/>
      <c r="X184" s="7"/>
      <c r="Y184" s="7"/>
      <c r="Z184" s="7"/>
      <c r="AA184" s="7"/>
      <c r="AB184" s="7"/>
      <c r="AC184" s="7"/>
      <c r="AD184" s="7"/>
    </row>
    <row r="185" spans="1:30" customFormat="1" ht="6" customHeight="1" x14ac:dyDescent="0.3">
      <c r="I185" s="7"/>
      <c r="J185" s="29"/>
      <c r="K185" s="30"/>
      <c r="L185" s="29"/>
      <c r="M185" s="7"/>
      <c r="V185" s="7"/>
      <c r="W185" s="7"/>
      <c r="X185" s="7"/>
      <c r="Y185" s="7"/>
      <c r="Z185" s="7"/>
      <c r="AA185" s="7"/>
      <c r="AB185" s="7"/>
      <c r="AC185" s="7"/>
      <c r="AD185" s="7"/>
    </row>
    <row r="186" spans="1:30" ht="24.9" customHeight="1" x14ac:dyDescent="0.3">
      <c r="A186" s="22"/>
      <c r="B186" s="3" t="s">
        <v>164</v>
      </c>
      <c r="C186" s="88"/>
      <c r="D186" s="88"/>
      <c r="E186" s="88"/>
      <c r="F186" s="88"/>
      <c r="G186" s="88"/>
      <c r="I186" s="7"/>
      <c r="J186" s="89" t="str">
        <f>IF(C186="","",IF(OR(C186=C184),0,IF(OR(C186=P186,C186=P184),1,0)))</f>
        <v/>
      </c>
      <c r="K186" s="90" t="s">
        <v>165</v>
      </c>
      <c r="L186" s="91">
        <v>1</v>
      </c>
      <c r="M186" s="7"/>
      <c r="N186" s="22"/>
      <c r="O186" s="3" t="s">
        <v>164</v>
      </c>
      <c r="P186" s="68" t="s">
        <v>76</v>
      </c>
      <c r="Q186" s="67"/>
      <c r="R186" s="67"/>
      <c r="S186" s="67"/>
      <c r="T186" s="67"/>
      <c r="V186" s="7"/>
      <c r="W186" s="7"/>
      <c r="X186" s="7"/>
      <c r="Y186" s="7"/>
      <c r="Z186" s="7"/>
      <c r="AA186" s="7"/>
      <c r="AB186" s="7"/>
      <c r="AC186" s="7"/>
      <c r="AD186" s="7"/>
    </row>
    <row r="187" spans="1:30" ht="20.100000000000001" customHeight="1" x14ac:dyDescent="0.3">
      <c r="A187" s="22"/>
      <c r="B187" s="75" t="s">
        <v>77</v>
      </c>
      <c r="C187" s="75"/>
      <c r="D187" s="75"/>
      <c r="E187" s="75"/>
      <c r="F187" s="75"/>
      <c r="G187" s="75"/>
      <c r="I187" s="7"/>
      <c r="J187" s="7"/>
      <c r="K187" s="7"/>
      <c r="L187" s="7"/>
      <c r="M187" s="7"/>
      <c r="N187" s="22"/>
      <c r="O187" s="75" t="s">
        <v>77</v>
      </c>
      <c r="P187" s="75"/>
      <c r="Q187" s="75"/>
      <c r="R187" s="75"/>
      <c r="S187" s="75"/>
      <c r="T187" s="75"/>
      <c r="V187" s="7"/>
      <c r="W187" s="7"/>
      <c r="X187" s="7"/>
      <c r="Y187" s="7"/>
      <c r="Z187" s="7"/>
      <c r="AA187" s="7"/>
      <c r="AB187" s="7"/>
      <c r="AC187" s="7"/>
      <c r="AD187" s="7"/>
    </row>
    <row r="188" spans="1:30" ht="24.9" customHeight="1" x14ac:dyDescent="0.3">
      <c r="A188" s="22"/>
      <c r="B188" s="3" t="s">
        <v>164</v>
      </c>
      <c r="C188" s="88"/>
      <c r="D188" s="88"/>
      <c r="E188" s="88"/>
      <c r="F188" s="88"/>
      <c r="G188" s="88"/>
      <c r="I188" s="7"/>
      <c r="J188" s="89" t="str">
        <f>IF(C188="","",IF(OR(C188=C190),0,IF(OR(C188=P188,C188=P190),1,0)))</f>
        <v/>
      </c>
      <c r="K188" s="90" t="s">
        <v>165</v>
      </c>
      <c r="L188" s="91">
        <v>1</v>
      </c>
      <c r="M188" s="7"/>
      <c r="N188" s="22"/>
      <c r="O188" s="3" t="s">
        <v>164</v>
      </c>
      <c r="P188" s="68" t="s">
        <v>78</v>
      </c>
      <c r="Q188" s="67"/>
      <c r="R188" s="67"/>
      <c r="S188" s="67"/>
      <c r="T188" s="67"/>
      <c r="V188" s="7"/>
      <c r="W188" s="7"/>
      <c r="X188" s="7"/>
      <c r="Y188" s="7"/>
      <c r="Z188" s="7"/>
      <c r="AA188" s="7"/>
      <c r="AB188" s="7"/>
      <c r="AC188" s="7"/>
      <c r="AD188" s="7"/>
    </row>
    <row r="189" spans="1:30" customFormat="1" ht="6" customHeight="1" x14ac:dyDescent="0.3">
      <c r="I189" s="7"/>
      <c r="J189" s="29"/>
      <c r="K189" s="30"/>
      <c r="L189" s="29"/>
      <c r="M189" s="7"/>
      <c r="V189" s="7"/>
      <c r="W189" s="7"/>
      <c r="X189" s="7"/>
      <c r="Y189" s="7"/>
      <c r="Z189" s="7"/>
      <c r="AA189" s="7"/>
      <c r="AB189" s="7"/>
      <c r="AC189" s="7"/>
      <c r="AD189" s="7"/>
    </row>
    <row r="190" spans="1:30" ht="24.9" customHeight="1" x14ac:dyDescent="0.3">
      <c r="A190" s="22"/>
      <c r="B190" s="3" t="s">
        <v>164</v>
      </c>
      <c r="C190" s="88"/>
      <c r="D190" s="88"/>
      <c r="E190" s="88"/>
      <c r="F190" s="88"/>
      <c r="G190" s="88"/>
      <c r="I190" s="7"/>
      <c r="J190" s="89" t="str">
        <f>IF(C190="","",IF(OR(C190=C188),0,IF(OR(C190=P190,C190=P188),1,0)))</f>
        <v/>
      </c>
      <c r="K190" s="90" t="s">
        <v>165</v>
      </c>
      <c r="L190" s="91">
        <v>1</v>
      </c>
      <c r="M190" s="7"/>
      <c r="N190" s="22"/>
      <c r="O190" s="3" t="s">
        <v>164</v>
      </c>
      <c r="P190" s="68" t="s">
        <v>79</v>
      </c>
      <c r="Q190" s="67"/>
      <c r="R190" s="67"/>
      <c r="S190" s="67"/>
      <c r="T190" s="67"/>
      <c r="V190" s="7"/>
      <c r="W190" s="7"/>
      <c r="X190" s="7"/>
      <c r="Y190" s="7"/>
      <c r="Z190" s="7"/>
      <c r="AA190" s="7"/>
      <c r="AB190" s="7"/>
      <c r="AC190" s="7"/>
      <c r="AD190" s="7"/>
    </row>
    <row r="191" spans="1:30" ht="24.9" customHeight="1" x14ac:dyDescent="0.3">
      <c r="A191" s="22"/>
      <c r="B191" s="2"/>
      <c r="I191" s="7"/>
      <c r="J191" s="7"/>
      <c r="K191" s="7"/>
      <c r="L191" s="7"/>
      <c r="M191" s="7"/>
      <c r="N191" s="22"/>
      <c r="O191" s="2"/>
      <c r="V191" s="7"/>
      <c r="W191" s="7"/>
      <c r="X191" s="7"/>
      <c r="Y191" s="7"/>
      <c r="Z191" s="7"/>
      <c r="AA191" s="7"/>
      <c r="AB191" s="7"/>
      <c r="AC191" s="7"/>
      <c r="AD191" s="7"/>
    </row>
    <row r="192" spans="1:30" ht="50.1" customHeight="1" x14ac:dyDescent="0.3">
      <c r="A192" s="21">
        <v>18</v>
      </c>
      <c r="B192" s="72" t="s">
        <v>156</v>
      </c>
      <c r="C192" s="72"/>
      <c r="D192" s="72"/>
      <c r="E192" s="72"/>
      <c r="F192" s="72"/>
      <c r="G192" s="72"/>
      <c r="H192" s="72"/>
      <c r="I192" s="7"/>
      <c r="J192" s="7"/>
      <c r="K192" s="7"/>
      <c r="L192" s="7"/>
      <c r="M192" s="7"/>
      <c r="N192" s="21">
        <v>18</v>
      </c>
      <c r="O192" s="72" t="s">
        <v>156</v>
      </c>
      <c r="P192" s="72"/>
      <c r="Q192" s="72"/>
      <c r="R192" s="72"/>
      <c r="S192" s="72"/>
      <c r="T192" s="72"/>
      <c r="U192" s="72"/>
      <c r="V192" s="7"/>
      <c r="W192" s="7"/>
      <c r="X192" s="7"/>
      <c r="Y192" s="7"/>
      <c r="Z192" s="7"/>
      <c r="AA192" s="7"/>
      <c r="AB192" s="7"/>
      <c r="AC192" s="7"/>
      <c r="AD192" s="7"/>
    </row>
    <row r="193" spans="1:30" ht="20.100000000000001" customHeight="1" x14ac:dyDescent="0.3">
      <c r="A193" s="22"/>
      <c r="B193" s="74" t="s">
        <v>209</v>
      </c>
      <c r="C193" s="74"/>
      <c r="D193" s="74"/>
      <c r="E193" s="74"/>
      <c r="F193" s="74"/>
      <c r="G193" s="74"/>
      <c r="I193" s="7"/>
      <c r="J193" s="7"/>
      <c r="K193" s="7"/>
      <c r="L193" s="7"/>
      <c r="M193" s="7"/>
      <c r="N193" s="22"/>
      <c r="O193" s="74" t="s">
        <v>80</v>
      </c>
      <c r="P193" s="74"/>
      <c r="Q193" s="74"/>
      <c r="R193" s="74"/>
      <c r="S193" s="74"/>
      <c r="T193" s="74"/>
      <c r="V193" s="7"/>
      <c r="W193" s="7"/>
      <c r="X193" s="7"/>
      <c r="Y193" s="7"/>
      <c r="Z193" s="7"/>
      <c r="AA193" s="7"/>
      <c r="AB193" s="7"/>
      <c r="AC193" s="7"/>
      <c r="AD193" s="7"/>
    </row>
    <row r="194" spans="1:30" ht="24.9" customHeight="1" x14ac:dyDescent="0.3">
      <c r="A194" s="22"/>
      <c r="B194" s="3" t="s">
        <v>164</v>
      </c>
      <c r="C194" s="87"/>
      <c r="D194" s="87"/>
      <c r="E194" s="87"/>
      <c r="F194" s="87"/>
      <c r="G194" s="87"/>
      <c r="I194" s="7"/>
      <c r="J194" s="89" t="str">
        <f>IF(C194="","",IF(OR(C194=C196,C194=C198,C194=C200),0,IF(OR(C194=P194,C194=P196,C194=P198,C194=P200,),1,0)))</f>
        <v/>
      </c>
      <c r="K194" s="90" t="s">
        <v>165</v>
      </c>
      <c r="L194" s="91">
        <v>1</v>
      </c>
      <c r="M194" s="7"/>
      <c r="N194" s="22"/>
      <c r="O194" s="3" t="s">
        <v>164</v>
      </c>
      <c r="P194" s="68" t="s">
        <v>81</v>
      </c>
      <c r="Q194" s="67"/>
      <c r="R194" s="67"/>
      <c r="S194" s="67"/>
      <c r="T194" s="67"/>
      <c r="V194" s="7"/>
      <c r="W194" s="7"/>
      <c r="X194" s="7"/>
      <c r="Y194" s="7"/>
      <c r="Z194" s="7"/>
      <c r="AA194" s="7"/>
      <c r="AB194" s="7"/>
      <c r="AC194" s="7"/>
      <c r="AD194" s="7"/>
    </row>
    <row r="195" spans="1:30" customFormat="1" ht="6" customHeight="1" x14ac:dyDescent="0.3">
      <c r="I195" s="7"/>
      <c r="J195" s="29"/>
      <c r="K195" s="30"/>
      <c r="L195" s="29"/>
      <c r="M195" s="7"/>
      <c r="V195" s="7"/>
      <c r="W195" s="7"/>
      <c r="X195" s="7"/>
      <c r="Y195" s="7"/>
      <c r="Z195" s="7"/>
      <c r="AA195" s="7"/>
      <c r="AB195" s="7"/>
      <c r="AC195" s="7"/>
      <c r="AD195" s="7"/>
    </row>
    <row r="196" spans="1:30" ht="24.9" customHeight="1" x14ac:dyDescent="0.3">
      <c r="A196" s="22"/>
      <c r="B196" s="3" t="s">
        <v>164</v>
      </c>
      <c r="C196" s="87"/>
      <c r="D196" s="87"/>
      <c r="E196" s="87"/>
      <c r="F196" s="87"/>
      <c r="G196" s="87"/>
      <c r="I196" s="7"/>
      <c r="J196" s="89" t="str">
        <f>IF(C196="","",IF(OR(C196=C194,C196=C198,C196=C200),0,IF(OR(C196=P196,C196=P194,C196=P198,C196=P200),1,0)))</f>
        <v/>
      </c>
      <c r="K196" s="90" t="s">
        <v>165</v>
      </c>
      <c r="L196" s="91">
        <v>1</v>
      </c>
      <c r="M196" s="7"/>
      <c r="N196" s="22"/>
      <c r="O196" s="3" t="s">
        <v>164</v>
      </c>
      <c r="P196" s="68" t="s">
        <v>82</v>
      </c>
      <c r="Q196" s="67"/>
      <c r="R196" s="67"/>
      <c r="S196" s="67"/>
      <c r="T196" s="67"/>
      <c r="V196" s="7"/>
      <c r="W196" s="7"/>
      <c r="X196" s="7"/>
      <c r="Y196" s="7"/>
      <c r="Z196" s="7"/>
      <c r="AA196" s="7"/>
      <c r="AB196" s="7"/>
      <c r="AC196" s="7"/>
      <c r="AD196" s="7"/>
    </row>
    <row r="197" spans="1:30" customFormat="1" ht="6" customHeight="1" x14ac:dyDescent="0.3">
      <c r="I197" s="7"/>
      <c r="J197" s="29"/>
      <c r="K197" s="30"/>
      <c r="L197" s="29"/>
      <c r="M197" s="7"/>
      <c r="V197" s="7"/>
      <c r="W197" s="7"/>
      <c r="X197" s="7"/>
      <c r="Y197" s="7"/>
      <c r="Z197" s="7"/>
      <c r="AA197" s="7"/>
      <c r="AB197" s="7"/>
      <c r="AC197" s="7"/>
      <c r="AD197" s="7"/>
    </row>
    <row r="198" spans="1:30" ht="24.9" customHeight="1" x14ac:dyDescent="0.3">
      <c r="A198" s="22"/>
      <c r="B198" s="3" t="s">
        <v>164</v>
      </c>
      <c r="C198" s="87"/>
      <c r="D198" s="87"/>
      <c r="E198" s="87"/>
      <c r="F198" s="87"/>
      <c r="G198" s="87"/>
      <c r="I198" s="7"/>
      <c r="J198" s="89" t="str">
        <f>IF(C198="","",IF(OR(C198=C194,C198=C196,C198=C200),0,IF(OR(C198=P198,C198=P194,C198=P196,C198=P200),1,0)))</f>
        <v/>
      </c>
      <c r="K198" s="90" t="s">
        <v>165</v>
      </c>
      <c r="L198" s="91">
        <v>1</v>
      </c>
      <c r="M198" s="7"/>
      <c r="N198" s="22"/>
      <c r="O198" s="3" t="s">
        <v>164</v>
      </c>
      <c r="P198" s="68" t="s">
        <v>84</v>
      </c>
      <c r="Q198" s="67"/>
      <c r="R198" s="67"/>
      <c r="S198" s="67"/>
      <c r="T198" s="67"/>
      <c r="V198" s="7"/>
      <c r="W198" s="7"/>
      <c r="X198" s="7"/>
      <c r="Y198" s="7"/>
      <c r="Z198" s="7"/>
      <c r="AA198" s="7"/>
      <c r="AB198" s="7"/>
      <c r="AC198" s="7"/>
      <c r="AD198" s="7"/>
    </row>
    <row r="199" spans="1:30" customFormat="1" ht="6" customHeight="1" x14ac:dyDescent="0.3">
      <c r="I199" s="7"/>
      <c r="J199" s="29"/>
      <c r="K199" s="30"/>
      <c r="L199" s="29"/>
      <c r="M199" s="7"/>
      <c r="V199" s="7"/>
      <c r="W199" s="7"/>
      <c r="X199" s="7"/>
      <c r="Y199" s="7"/>
      <c r="Z199" s="7"/>
      <c r="AA199" s="7"/>
      <c r="AB199" s="7"/>
      <c r="AC199" s="7"/>
      <c r="AD199" s="7"/>
    </row>
    <row r="200" spans="1:30" ht="24.9" customHeight="1" x14ac:dyDescent="0.3">
      <c r="A200" s="22"/>
      <c r="B200" s="3" t="s">
        <v>164</v>
      </c>
      <c r="C200" s="87"/>
      <c r="D200" s="87"/>
      <c r="E200" s="87"/>
      <c r="F200" s="87"/>
      <c r="G200" s="87"/>
      <c r="I200" s="7"/>
      <c r="J200" s="89" t="str">
        <f>IF(C200="","",IF(OR(C200=C194,C200=C196,C200=C198),0,IF(OR(C200=P200,C200=P194,C200=P196,C200=P198),1,0)))</f>
        <v/>
      </c>
      <c r="K200" s="90" t="s">
        <v>165</v>
      </c>
      <c r="L200" s="91">
        <v>1</v>
      </c>
      <c r="M200" s="7"/>
      <c r="N200" s="22"/>
      <c r="O200" s="3" t="s">
        <v>164</v>
      </c>
      <c r="P200" s="68" t="s">
        <v>83</v>
      </c>
      <c r="Q200" s="67"/>
      <c r="R200" s="67"/>
      <c r="S200" s="67"/>
      <c r="T200" s="67"/>
      <c r="V200" s="7"/>
      <c r="W200" s="7"/>
      <c r="X200" s="7"/>
      <c r="Y200" s="7"/>
      <c r="Z200" s="7"/>
      <c r="AA200" s="7"/>
      <c r="AB200" s="7"/>
      <c r="AC200" s="7"/>
      <c r="AD200" s="7"/>
    </row>
    <row r="201" spans="1:30" ht="20.100000000000001" customHeight="1" x14ac:dyDescent="0.3">
      <c r="A201" s="22"/>
      <c r="B201" s="74" t="s">
        <v>210</v>
      </c>
      <c r="C201" s="74"/>
      <c r="D201" s="74"/>
      <c r="E201" s="74"/>
      <c r="F201" s="74"/>
      <c r="G201" s="74"/>
      <c r="I201" s="7"/>
      <c r="J201" s="7"/>
      <c r="K201" s="7"/>
      <c r="L201" s="7"/>
      <c r="M201" s="7"/>
      <c r="N201" s="22"/>
      <c r="O201" s="74" t="s">
        <v>85</v>
      </c>
      <c r="P201" s="74"/>
      <c r="Q201" s="74"/>
      <c r="R201" s="74"/>
      <c r="S201" s="74"/>
      <c r="T201" s="74"/>
      <c r="V201" s="7"/>
      <c r="W201" s="7"/>
      <c r="X201" s="7"/>
      <c r="Y201" s="7"/>
      <c r="Z201" s="7"/>
      <c r="AA201" s="7"/>
      <c r="AB201" s="7"/>
      <c r="AC201" s="7"/>
      <c r="AD201" s="7"/>
    </row>
    <row r="202" spans="1:30" ht="24.9" customHeight="1" x14ac:dyDescent="0.3">
      <c r="A202" s="22"/>
      <c r="B202" s="3" t="s">
        <v>164</v>
      </c>
      <c r="C202" s="87"/>
      <c r="D202" s="87"/>
      <c r="E202" s="87"/>
      <c r="F202" s="87"/>
      <c r="G202" s="87"/>
      <c r="I202" s="7"/>
      <c r="J202" s="89" t="str">
        <f>IF(C202="","",IF(OR(C202=C204,C202=C206,C202=C208),0,IF(OR(C202=P202,C202=P204,C202=P206,C202=P208,),1,0)))</f>
        <v/>
      </c>
      <c r="K202" s="90" t="s">
        <v>165</v>
      </c>
      <c r="L202" s="91">
        <v>1</v>
      </c>
      <c r="M202" s="7"/>
      <c r="N202" s="22"/>
      <c r="O202" s="3" t="s">
        <v>164</v>
      </c>
      <c r="P202" s="68" t="s">
        <v>86</v>
      </c>
      <c r="Q202" s="67"/>
      <c r="R202" s="67"/>
      <c r="S202" s="67"/>
      <c r="T202" s="67"/>
      <c r="V202" s="7"/>
      <c r="W202" s="7"/>
      <c r="X202" s="7"/>
      <c r="Y202" s="7"/>
      <c r="Z202" s="7"/>
      <c r="AA202" s="7"/>
      <c r="AB202" s="7"/>
      <c r="AC202" s="7"/>
      <c r="AD202" s="7"/>
    </row>
    <row r="203" spans="1:30" customFormat="1" ht="6" customHeight="1" x14ac:dyDescent="0.3">
      <c r="I203" s="7"/>
      <c r="J203" s="29"/>
      <c r="K203" s="30"/>
      <c r="L203" s="29"/>
      <c r="M203" s="7"/>
      <c r="V203" s="7"/>
      <c r="W203" s="7"/>
      <c r="X203" s="7"/>
      <c r="Y203" s="7"/>
      <c r="Z203" s="7"/>
      <c r="AA203" s="7"/>
      <c r="AB203" s="7"/>
      <c r="AC203" s="7"/>
      <c r="AD203" s="7"/>
    </row>
    <row r="204" spans="1:30" ht="24.9" customHeight="1" x14ac:dyDescent="0.3">
      <c r="A204" s="22"/>
      <c r="B204" s="3" t="s">
        <v>164</v>
      </c>
      <c r="C204" s="87"/>
      <c r="D204" s="87"/>
      <c r="E204" s="87"/>
      <c r="F204" s="87"/>
      <c r="G204" s="87"/>
      <c r="I204" s="7"/>
      <c r="J204" s="89" t="str">
        <f>IF(C204="","",IF(OR(C204=C202,C204=C206,C204=C208),0,IF(OR(C204=P204,C204=P202,C204=P206,C204=P208),1,0)))</f>
        <v/>
      </c>
      <c r="K204" s="90" t="s">
        <v>165</v>
      </c>
      <c r="L204" s="91">
        <v>1</v>
      </c>
      <c r="M204" s="7"/>
      <c r="N204" s="22"/>
      <c r="O204" s="3" t="s">
        <v>164</v>
      </c>
      <c r="P204" s="68" t="s">
        <v>87</v>
      </c>
      <c r="Q204" s="67"/>
      <c r="R204" s="67"/>
      <c r="S204" s="67"/>
      <c r="T204" s="67"/>
      <c r="V204" s="7"/>
      <c r="W204" s="7"/>
      <c r="X204" s="7"/>
      <c r="Y204" s="7"/>
      <c r="Z204" s="7"/>
      <c r="AA204" s="7"/>
      <c r="AB204" s="7"/>
      <c r="AC204" s="7"/>
      <c r="AD204" s="7"/>
    </row>
    <row r="205" spans="1:30" customFormat="1" ht="6" customHeight="1" x14ac:dyDescent="0.3">
      <c r="I205" s="7"/>
      <c r="J205" s="29"/>
      <c r="K205" s="30"/>
      <c r="L205" s="29"/>
      <c r="M205" s="7"/>
      <c r="V205" s="7"/>
      <c r="W205" s="7"/>
      <c r="X205" s="7"/>
      <c r="Y205" s="7"/>
      <c r="Z205" s="7"/>
      <c r="AA205" s="7"/>
      <c r="AB205" s="7"/>
      <c r="AC205" s="7"/>
      <c r="AD205" s="7"/>
    </row>
    <row r="206" spans="1:30" ht="24.9" customHeight="1" x14ac:dyDescent="0.3">
      <c r="A206" s="22"/>
      <c r="B206" s="3" t="s">
        <v>164</v>
      </c>
      <c r="C206" s="87"/>
      <c r="D206" s="87"/>
      <c r="E206" s="87"/>
      <c r="F206" s="87"/>
      <c r="G206" s="87"/>
      <c r="I206" s="7"/>
      <c r="J206" s="89" t="str">
        <f>IF(C206="","",IF(OR(C206=C202,C206=C204,C206=C208),0,IF(OR(C206=P206,C206=P202,C206=P204,C206=P208),1,0)))</f>
        <v/>
      </c>
      <c r="K206" s="90" t="s">
        <v>165</v>
      </c>
      <c r="L206" s="91">
        <v>1</v>
      </c>
      <c r="M206" s="7"/>
      <c r="N206" s="22"/>
      <c r="O206" s="3" t="s">
        <v>164</v>
      </c>
      <c r="P206" s="68" t="s">
        <v>89</v>
      </c>
      <c r="Q206" s="67"/>
      <c r="R206" s="67"/>
      <c r="S206" s="67"/>
      <c r="T206" s="67"/>
      <c r="V206" s="7"/>
      <c r="W206" s="7"/>
      <c r="X206" s="7"/>
      <c r="Y206" s="7"/>
      <c r="Z206" s="7"/>
      <c r="AA206" s="7"/>
      <c r="AB206" s="7"/>
      <c r="AC206" s="7"/>
      <c r="AD206" s="7"/>
    </row>
    <row r="207" spans="1:30" customFormat="1" ht="6" customHeight="1" x14ac:dyDescent="0.3">
      <c r="I207" s="7"/>
      <c r="J207" s="29"/>
      <c r="K207" s="30"/>
      <c r="L207" s="29"/>
      <c r="M207" s="7"/>
      <c r="V207" s="7"/>
      <c r="W207" s="7"/>
      <c r="X207" s="7"/>
      <c r="Y207" s="7"/>
      <c r="Z207" s="7"/>
      <c r="AA207" s="7"/>
      <c r="AB207" s="7"/>
      <c r="AC207" s="7"/>
      <c r="AD207" s="7"/>
    </row>
    <row r="208" spans="1:30" ht="24.9" customHeight="1" x14ac:dyDescent="0.3">
      <c r="A208" s="22"/>
      <c r="B208" s="3" t="s">
        <v>164</v>
      </c>
      <c r="C208" s="87"/>
      <c r="D208" s="87"/>
      <c r="E208" s="87"/>
      <c r="F208" s="87"/>
      <c r="G208" s="87"/>
      <c r="I208" s="7"/>
      <c r="J208" s="89" t="str">
        <f>IF(C208="","",IF(OR(C208=C202,C208=C204,C208=C206),0,IF(OR(C208=P208,C208=P202,C208=P204,C208=P206),1,0)))</f>
        <v/>
      </c>
      <c r="K208" s="90" t="s">
        <v>165</v>
      </c>
      <c r="L208" s="91">
        <v>1</v>
      </c>
      <c r="M208" s="7"/>
      <c r="N208" s="22"/>
      <c r="O208" s="3" t="s">
        <v>164</v>
      </c>
      <c r="P208" s="68" t="s">
        <v>88</v>
      </c>
      <c r="Q208" s="67"/>
      <c r="R208" s="67"/>
      <c r="S208" s="67"/>
      <c r="T208" s="67"/>
      <c r="V208" s="7"/>
      <c r="W208" s="7"/>
      <c r="X208" s="7"/>
      <c r="Y208" s="7"/>
      <c r="Z208" s="7"/>
      <c r="AA208" s="7"/>
      <c r="AB208" s="7"/>
      <c r="AC208" s="7"/>
      <c r="AD208" s="7"/>
    </row>
    <row r="209" spans="1:30" ht="24.9" customHeight="1" x14ac:dyDescent="0.3">
      <c r="A209" s="22"/>
      <c r="B209" s="2"/>
      <c r="I209" s="7"/>
      <c r="J209" s="7"/>
      <c r="K209" s="7"/>
      <c r="L209" s="7"/>
      <c r="M209" s="7"/>
      <c r="N209" s="22"/>
      <c r="O209" s="2"/>
      <c r="V209" s="7"/>
      <c r="W209" s="7"/>
      <c r="X209" s="7"/>
      <c r="Y209" s="7"/>
      <c r="Z209" s="7"/>
      <c r="AA209" s="7"/>
      <c r="AB209" s="7"/>
      <c r="AC209" s="7"/>
      <c r="AD209" s="7"/>
    </row>
    <row r="210" spans="1:30" ht="50.1" customHeight="1" x14ac:dyDescent="0.3">
      <c r="A210" s="21">
        <v>19</v>
      </c>
      <c r="B210" s="72" t="s">
        <v>157</v>
      </c>
      <c r="C210" s="72"/>
      <c r="D210" s="72"/>
      <c r="E210" s="72"/>
      <c r="F210" s="72"/>
      <c r="G210" s="72"/>
      <c r="H210" s="72"/>
      <c r="I210" s="7"/>
      <c r="J210" s="7"/>
      <c r="K210" s="7"/>
      <c r="L210" s="7"/>
      <c r="M210" s="7"/>
      <c r="N210" s="21">
        <v>19</v>
      </c>
      <c r="O210" s="72" t="s">
        <v>157</v>
      </c>
      <c r="P210" s="72"/>
      <c r="Q210" s="72"/>
      <c r="R210" s="72"/>
      <c r="S210" s="72"/>
      <c r="T210" s="72"/>
      <c r="U210" s="72"/>
      <c r="V210" s="7"/>
      <c r="W210" s="7"/>
      <c r="X210" s="7"/>
      <c r="Y210" s="7"/>
      <c r="Z210" s="7"/>
      <c r="AA210" s="7"/>
      <c r="AB210" s="7"/>
      <c r="AC210" s="7"/>
      <c r="AD210" s="7"/>
    </row>
    <row r="211" spans="1:30" ht="20.100000000000001" customHeight="1" x14ac:dyDescent="0.3">
      <c r="A211" s="22"/>
      <c r="B211" s="74" t="s">
        <v>211</v>
      </c>
      <c r="C211" s="74"/>
      <c r="D211" s="74"/>
      <c r="E211" s="74"/>
      <c r="F211" s="74"/>
      <c r="G211" s="74"/>
      <c r="I211" s="7"/>
      <c r="J211" s="7"/>
      <c r="K211" s="7"/>
      <c r="L211" s="7"/>
      <c r="M211" s="7"/>
      <c r="N211" s="22"/>
      <c r="O211" s="74" t="s">
        <v>90</v>
      </c>
      <c r="P211" s="74"/>
      <c r="Q211" s="74"/>
      <c r="R211" s="74"/>
      <c r="S211" s="74"/>
      <c r="T211" s="74"/>
      <c r="V211" s="7"/>
      <c r="W211" s="7"/>
      <c r="X211" s="7"/>
      <c r="Y211" s="7"/>
      <c r="Z211" s="7"/>
      <c r="AA211" s="7"/>
      <c r="AB211" s="7"/>
      <c r="AC211" s="7"/>
      <c r="AD211" s="7"/>
    </row>
    <row r="212" spans="1:30" ht="24.9" customHeight="1" x14ac:dyDescent="0.3">
      <c r="A212" s="22"/>
      <c r="B212" s="3" t="s">
        <v>164</v>
      </c>
      <c r="C212" s="87"/>
      <c r="D212" s="87"/>
      <c r="E212" s="87"/>
      <c r="F212" s="87"/>
      <c r="G212" s="87"/>
      <c r="I212" s="7"/>
      <c r="J212" s="89" t="str">
        <f>IF(C212="","",IF(OR(C212=C214,C212=C216,C212=C218),0,IF(OR(C212=P212,C212=P214,C212=P216,C212=P218,),1,0)))</f>
        <v/>
      </c>
      <c r="K212" s="90" t="s">
        <v>165</v>
      </c>
      <c r="L212" s="91">
        <v>1</v>
      </c>
      <c r="M212" s="7"/>
      <c r="N212" s="22"/>
      <c r="O212" s="3" t="s">
        <v>164</v>
      </c>
      <c r="P212" s="68" t="s">
        <v>91</v>
      </c>
      <c r="Q212" s="67"/>
      <c r="R212" s="67"/>
      <c r="S212" s="67"/>
      <c r="T212" s="67"/>
      <c r="V212" s="7"/>
      <c r="W212" s="7"/>
      <c r="X212" s="7"/>
      <c r="Y212" s="7"/>
      <c r="Z212" s="7"/>
      <c r="AA212" s="7"/>
      <c r="AB212" s="7"/>
      <c r="AC212" s="7"/>
      <c r="AD212" s="7"/>
    </row>
    <row r="213" spans="1:30" customFormat="1" ht="6" customHeight="1" x14ac:dyDescent="0.3">
      <c r="I213" s="7"/>
      <c r="J213" s="29"/>
      <c r="K213" s="30"/>
      <c r="L213" s="29"/>
      <c r="M213" s="7"/>
      <c r="V213" s="7"/>
      <c r="W213" s="7"/>
      <c r="X213" s="7"/>
      <c r="Y213" s="7"/>
      <c r="Z213" s="7"/>
      <c r="AA213" s="7"/>
      <c r="AB213" s="7"/>
      <c r="AC213" s="7"/>
      <c r="AD213" s="7"/>
    </row>
    <row r="214" spans="1:30" ht="24.9" customHeight="1" x14ac:dyDescent="0.3">
      <c r="A214" s="22"/>
      <c r="B214" s="3" t="s">
        <v>164</v>
      </c>
      <c r="C214" s="87"/>
      <c r="D214" s="87"/>
      <c r="E214" s="87"/>
      <c r="F214" s="87"/>
      <c r="G214" s="87"/>
      <c r="I214" s="7"/>
      <c r="J214" s="89" t="str">
        <f>IF(C214="","",IF(OR(C214=C212,C214=C216,C214=C218),0,IF(OR(C214=P214,C214=P212,C214=P216,C214=P218),1,0)))</f>
        <v/>
      </c>
      <c r="K214" s="90" t="s">
        <v>165</v>
      </c>
      <c r="L214" s="91">
        <v>1</v>
      </c>
      <c r="M214" s="7"/>
      <c r="N214" s="22"/>
      <c r="O214" s="3" t="s">
        <v>164</v>
      </c>
      <c r="P214" s="68" t="s">
        <v>94</v>
      </c>
      <c r="Q214" s="67"/>
      <c r="R214" s="67"/>
      <c r="S214" s="67"/>
      <c r="T214" s="67"/>
      <c r="V214" s="7"/>
      <c r="W214" s="7"/>
      <c r="X214" s="7"/>
      <c r="Y214" s="7"/>
      <c r="Z214" s="7"/>
      <c r="AA214" s="7"/>
      <c r="AB214" s="7"/>
      <c r="AC214" s="7"/>
      <c r="AD214" s="7"/>
    </row>
    <row r="215" spans="1:30" customFormat="1" ht="6" customHeight="1" x14ac:dyDescent="0.3">
      <c r="I215" s="7"/>
      <c r="J215" s="29"/>
      <c r="K215" s="30"/>
      <c r="L215" s="29"/>
      <c r="M215" s="7"/>
      <c r="V215" s="7"/>
      <c r="W215" s="7"/>
      <c r="X215" s="7"/>
      <c r="Y215" s="7"/>
      <c r="Z215" s="7"/>
      <c r="AA215" s="7"/>
      <c r="AB215" s="7"/>
      <c r="AC215" s="7"/>
      <c r="AD215" s="7"/>
    </row>
    <row r="216" spans="1:30" ht="24.9" customHeight="1" x14ac:dyDescent="0.3">
      <c r="A216" s="22"/>
      <c r="B216" s="3" t="s">
        <v>164</v>
      </c>
      <c r="C216" s="87"/>
      <c r="D216" s="87"/>
      <c r="E216" s="87"/>
      <c r="F216" s="87"/>
      <c r="G216" s="87"/>
      <c r="I216" s="7"/>
      <c r="J216" s="89" t="str">
        <f>IF(C216="","",IF(OR(C216=C212,C216=C214,C216=C218),0,IF(OR(C216=P216,C216=P212,C216=P214,C216=P218),1,0)))</f>
        <v/>
      </c>
      <c r="K216" s="90" t="s">
        <v>165</v>
      </c>
      <c r="L216" s="91">
        <v>1</v>
      </c>
      <c r="M216" s="7"/>
      <c r="N216" s="22"/>
      <c r="O216" s="3" t="s">
        <v>164</v>
      </c>
      <c r="P216" s="68" t="s">
        <v>92</v>
      </c>
      <c r="Q216" s="67"/>
      <c r="R216" s="67"/>
      <c r="S216" s="67"/>
      <c r="T216" s="67"/>
      <c r="V216" s="7"/>
      <c r="W216" s="7"/>
      <c r="X216" s="7"/>
      <c r="Y216" s="7"/>
      <c r="Z216" s="7"/>
      <c r="AA216" s="7"/>
      <c r="AB216" s="7"/>
      <c r="AC216" s="7"/>
      <c r="AD216" s="7"/>
    </row>
    <row r="217" spans="1:30" customFormat="1" ht="6" customHeight="1" x14ac:dyDescent="0.3">
      <c r="I217" s="7"/>
      <c r="J217" s="29"/>
      <c r="K217" s="30"/>
      <c r="L217" s="29"/>
      <c r="M217" s="7"/>
      <c r="V217" s="7"/>
      <c r="W217" s="7"/>
      <c r="X217" s="7"/>
      <c r="Y217" s="7"/>
      <c r="Z217" s="7"/>
      <c r="AA217" s="7"/>
      <c r="AB217" s="7"/>
      <c r="AC217" s="7"/>
      <c r="AD217" s="7"/>
    </row>
    <row r="218" spans="1:30" ht="24.9" customHeight="1" x14ac:dyDescent="0.3">
      <c r="A218" s="22"/>
      <c r="B218" s="3" t="s">
        <v>164</v>
      </c>
      <c r="C218" s="87"/>
      <c r="D218" s="87"/>
      <c r="E218" s="87"/>
      <c r="F218" s="87"/>
      <c r="G218" s="87"/>
      <c r="I218" s="7"/>
      <c r="J218" s="89" t="str">
        <f>IF(C218="","",IF(OR(C218=C212,C218=C214,C218=C216),0,IF(OR(C218=P218,C218=P212,C218=P214,C218=P216),1,0)))</f>
        <v/>
      </c>
      <c r="K218" s="90" t="s">
        <v>165</v>
      </c>
      <c r="L218" s="91">
        <v>1</v>
      </c>
      <c r="M218" s="7"/>
      <c r="N218" s="22"/>
      <c r="O218" s="3" t="s">
        <v>164</v>
      </c>
      <c r="P218" s="68" t="s">
        <v>93</v>
      </c>
      <c r="Q218" s="67"/>
      <c r="R218" s="67"/>
      <c r="S218" s="67"/>
      <c r="T218" s="67"/>
      <c r="V218" s="7"/>
      <c r="W218" s="7"/>
      <c r="X218" s="7"/>
      <c r="Y218" s="7"/>
      <c r="Z218" s="7"/>
      <c r="AA218" s="7"/>
      <c r="AB218" s="7"/>
      <c r="AC218" s="7"/>
      <c r="AD218" s="7"/>
    </row>
    <row r="219" spans="1:30" ht="20.100000000000001" customHeight="1" x14ac:dyDescent="0.3">
      <c r="A219" s="22"/>
      <c r="B219" s="74" t="s">
        <v>212</v>
      </c>
      <c r="C219" s="74"/>
      <c r="D219" s="74"/>
      <c r="E219" s="74"/>
      <c r="F219" s="74"/>
      <c r="G219" s="74"/>
      <c r="I219" s="7"/>
      <c r="J219" s="7"/>
      <c r="K219" s="7"/>
      <c r="L219" s="7"/>
      <c r="M219" s="7"/>
      <c r="N219" s="22"/>
      <c r="O219" s="74" t="s">
        <v>95</v>
      </c>
      <c r="P219" s="74"/>
      <c r="Q219" s="74"/>
      <c r="R219" s="74"/>
      <c r="S219" s="74"/>
      <c r="T219" s="74"/>
      <c r="V219" s="7"/>
      <c r="W219" s="7"/>
      <c r="X219" s="7"/>
      <c r="Y219" s="7"/>
      <c r="Z219" s="7"/>
      <c r="AA219" s="7"/>
      <c r="AB219" s="7"/>
      <c r="AC219" s="7"/>
      <c r="AD219" s="7"/>
    </row>
    <row r="220" spans="1:30" ht="24.9" customHeight="1" x14ac:dyDescent="0.3">
      <c r="A220" s="22"/>
      <c r="B220" s="3" t="s">
        <v>164</v>
      </c>
      <c r="C220" s="87"/>
      <c r="D220" s="87"/>
      <c r="E220" s="87"/>
      <c r="F220" s="87"/>
      <c r="G220" s="87"/>
      <c r="I220" s="7"/>
      <c r="J220" s="89" t="str">
        <f>IF(C220="","",IF(OR(C220=C222,C220=C224,C220=C226),0,IF(OR(C220=P220,C220=P222,C220=P224,C220=P226,),1,0)))</f>
        <v/>
      </c>
      <c r="K220" s="90" t="s">
        <v>165</v>
      </c>
      <c r="L220" s="91">
        <v>1</v>
      </c>
      <c r="M220" s="7"/>
      <c r="N220" s="22"/>
      <c r="O220" s="3" t="s">
        <v>164</v>
      </c>
      <c r="P220" s="68" t="s">
        <v>96</v>
      </c>
      <c r="Q220" s="67"/>
      <c r="R220" s="67"/>
      <c r="S220" s="67"/>
      <c r="T220" s="67"/>
      <c r="V220" s="7"/>
      <c r="W220" s="7"/>
      <c r="X220" s="7"/>
      <c r="Y220" s="7"/>
      <c r="Z220" s="7"/>
      <c r="AA220" s="7"/>
      <c r="AB220" s="7"/>
      <c r="AC220" s="7"/>
      <c r="AD220" s="7"/>
    </row>
    <row r="221" spans="1:30" customFormat="1" ht="6" customHeight="1" x14ac:dyDescent="0.3">
      <c r="I221" s="7"/>
      <c r="J221" s="29"/>
      <c r="K221" s="30"/>
      <c r="L221" s="29"/>
      <c r="M221" s="7"/>
      <c r="V221" s="7"/>
      <c r="W221" s="7"/>
      <c r="X221" s="7"/>
      <c r="Y221" s="7"/>
      <c r="Z221" s="7"/>
      <c r="AA221" s="7"/>
      <c r="AB221" s="7"/>
      <c r="AC221" s="7"/>
      <c r="AD221" s="7"/>
    </row>
    <row r="222" spans="1:30" ht="24.9" customHeight="1" x14ac:dyDescent="0.3">
      <c r="A222" s="22"/>
      <c r="B222" s="3" t="s">
        <v>164</v>
      </c>
      <c r="C222" s="87"/>
      <c r="D222" s="87"/>
      <c r="E222" s="87"/>
      <c r="F222" s="87"/>
      <c r="G222" s="87"/>
      <c r="I222" s="7"/>
      <c r="J222" s="89" t="str">
        <f>IF(C222="","",IF(OR(C222=C220,C222=C224,C222=C226),0,IF(OR(C222=P222,C222=P220,C222=P224,C222=P226),1,0)))</f>
        <v/>
      </c>
      <c r="K222" s="90" t="s">
        <v>165</v>
      </c>
      <c r="L222" s="91">
        <v>1</v>
      </c>
      <c r="M222" s="7"/>
      <c r="N222" s="22"/>
      <c r="O222" s="3" t="s">
        <v>164</v>
      </c>
      <c r="P222" s="68" t="s">
        <v>97</v>
      </c>
      <c r="Q222" s="67"/>
      <c r="R222" s="67"/>
      <c r="S222" s="67"/>
      <c r="T222" s="67"/>
      <c r="V222" s="7"/>
      <c r="W222" s="7"/>
      <c r="X222" s="7"/>
      <c r="Y222" s="7"/>
      <c r="Z222" s="7"/>
      <c r="AA222" s="7"/>
      <c r="AB222" s="7"/>
      <c r="AC222" s="7"/>
      <c r="AD222" s="7"/>
    </row>
    <row r="223" spans="1:30" customFormat="1" ht="6" customHeight="1" x14ac:dyDescent="0.3">
      <c r="I223" s="7"/>
      <c r="J223" s="29"/>
      <c r="K223" s="30"/>
      <c r="L223" s="29"/>
      <c r="M223" s="7"/>
      <c r="V223" s="7"/>
      <c r="W223" s="7"/>
      <c r="X223" s="7"/>
      <c r="Y223" s="7"/>
      <c r="Z223" s="7"/>
      <c r="AA223" s="7"/>
      <c r="AB223" s="7"/>
      <c r="AC223" s="7"/>
      <c r="AD223" s="7"/>
    </row>
    <row r="224" spans="1:30" ht="24.9" customHeight="1" x14ac:dyDescent="0.3">
      <c r="A224" s="22"/>
      <c r="B224" s="3" t="s">
        <v>164</v>
      </c>
      <c r="C224" s="87"/>
      <c r="D224" s="87"/>
      <c r="E224" s="87"/>
      <c r="F224" s="87"/>
      <c r="G224" s="87"/>
      <c r="I224" s="7"/>
      <c r="J224" s="89" t="str">
        <f>IF(C224="","",IF(OR(C224=C220,C224=C222,C224=C226),0,IF(OR(C224=P224,C224=P220,C224=P222,C224=P226),1,0)))</f>
        <v/>
      </c>
      <c r="K224" s="90" t="s">
        <v>165</v>
      </c>
      <c r="L224" s="91">
        <v>1</v>
      </c>
      <c r="M224" s="7"/>
      <c r="N224" s="22"/>
      <c r="O224" s="3" t="s">
        <v>164</v>
      </c>
      <c r="P224" s="68" t="s">
        <v>166</v>
      </c>
      <c r="Q224" s="67"/>
      <c r="R224" s="67"/>
      <c r="S224" s="67"/>
      <c r="T224" s="67"/>
      <c r="V224" s="7"/>
      <c r="W224" s="7"/>
      <c r="X224" s="7"/>
      <c r="Y224" s="7"/>
      <c r="Z224" s="7"/>
      <c r="AA224" s="7"/>
      <c r="AB224" s="7"/>
      <c r="AC224" s="7"/>
      <c r="AD224" s="7"/>
    </row>
    <row r="225" spans="1:30" customFormat="1" ht="6" customHeight="1" x14ac:dyDescent="0.3">
      <c r="I225" s="7"/>
      <c r="J225" s="29"/>
      <c r="K225" s="30"/>
      <c r="L225" s="29"/>
      <c r="M225" s="7"/>
      <c r="V225" s="7"/>
      <c r="W225" s="7"/>
      <c r="X225" s="7"/>
      <c r="Y225" s="7"/>
      <c r="Z225" s="7"/>
      <c r="AA225" s="7"/>
      <c r="AB225" s="7"/>
      <c r="AC225" s="7"/>
      <c r="AD225" s="7"/>
    </row>
    <row r="226" spans="1:30" ht="24.9" customHeight="1" x14ac:dyDescent="0.3">
      <c r="A226" s="22"/>
      <c r="B226" s="3" t="s">
        <v>164</v>
      </c>
      <c r="C226" s="87"/>
      <c r="D226" s="87"/>
      <c r="E226" s="87"/>
      <c r="F226" s="87"/>
      <c r="G226" s="87"/>
      <c r="I226" s="7"/>
      <c r="J226" s="89" t="str">
        <f>IF(C226="","",IF(OR(C226=C220,C226=C222,C226=C224),0,IF(OR(C226=P226,C226=P220,C226=P222,C226=P224),1,0)))</f>
        <v/>
      </c>
      <c r="K226" s="90" t="s">
        <v>165</v>
      </c>
      <c r="L226" s="91">
        <v>1</v>
      </c>
      <c r="M226" s="7"/>
      <c r="N226" s="22"/>
      <c r="O226" s="3" t="s">
        <v>164</v>
      </c>
      <c r="P226" s="68" t="s">
        <v>98</v>
      </c>
      <c r="Q226" s="67"/>
      <c r="R226" s="67"/>
      <c r="S226" s="67"/>
      <c r="T226" s="67"/>
      <c r="V226" s="7"/>
      <c r="W226" s="7"/>
      <c r="X226" s="7"/>
      <c r="Y226" s="7"/>
      <c r="Z226" s="7"/>
      <c r="AA226" s="7"/>
      <c r="AB226" s="7"/>
      <c r="AC226" s="7"/>
      <c r="AD226" s="7"/>
    </row>
    <row r="227" spans="1:30" ht="24.9" customHeight="1" x14ac:dyDescent="0.3">
      <c r="A227" s="22"/>
      <c r="B227" s="2"/>
      <c r="I227" s="7"/>
      <c r="J227" s="7"/>
      <c r="K227" s="7"/>
      <c r="L227" s="7"/>
      <c r="M227" s="7"/>
      <c r="N227" s="22"/>
      <c r="O227" s="2"/>
      <c r="V227" s="7"/>
      <c r="W227" s="7"/>
      <c r="X227" s="7"/>
      <c r="Y227" s="7"/>
      <c r="Z227" s="7"/>
      <c r="AA227" s="7"/>
      <c r="AB227" s="7"/>
      <c r="AC227" s="7"/>
      <c r="AD227" s="7"/>
    </row>
    <row r="228" spans="1:30" ht="50.1" customHeight="1" x14ac:dyDescent="0.3">
      <c r="A228" s="21">
        <v>20</v>
      </c>
      <c r="B228" s="72" t="s">
        <v>213</v>
      </c>
      <c r="C228" s="72"/>
      <c r="D228" s="72"/>
      <c r="E228" s="72"/>
      <c r="F228" s="72"/>
      <c r="G228" s="72"/>
      <c r="H228" s="72"/>
      <c r="I228" s="7"/>
      <c r="J228" s="7"/>
      <c r="K228" s="7"/>
      <c r="L228" s="7"/>
      <c r="M228" s="7"/>
      <c r="N228" s="21">
        <v>20</v>
      </c>
      <c r="O228" s="72" t="s">
        <v>158</v>
      </c>
      <c r="P228" s="72"/>
      <c r="Q228" s="72"/>
      <c r="R228" s="72"/>
      <c r="S228" s="72"/>
      <c r="T228" s="72"/>
      <c r="U228" s="72"/>
      <c r="V228" s="7"/>
      <c r="W228" s="7"/>
      <c r="X228" s="7"/>
      <c r="Y228" s="7"/>
      <c r="Z228" s="7"/>
      <c r="AA228" s="7"/>
      <c r="AB228" s="7"/>
      <c r="AC228" s="7"/>
      <c r="AD228" s="7"/>
    </row>
    <row r="229" spans="1:30" ht="24.9" customHeight="1" x14ac:dyDescent="0.3">
      <c r="A229" s="22"/>
      <c r="B229" s="3" t="s">
        <v>164</v>
      </c>
      <c r="C229" s="88"/>
      <c r="D229" s="88"/>
      <c r="E229" s="88"/>
      <c r="F229" s="88"/>
      <c r="G229" s="88"/>
      <c r="I229" s="7"/>
      <c r="J229" s="89" t="str">
        <f>IF(C229="","",IF(OR(C229=C231,C229=C233,C229=C235,C229=C237,C229=C239,C229=C241,C229=C243),0,IF(OR(C229=P229,C229=P231,C229=P233,C229=P235,C229=P237,C229=P239,C229=P241,C229=P243),1,0)))</f>
        <v/>
      </c>
      <c r="K229" s="90" t="s">
        <v>165</v>
      </c>
      <c r="L229" s="91">
        <v>1</v>
      </c>
      <c r="M229" s="7"/>
      <c r="N229" s="22"/>
      <c r="O229" s="3" t="s">
        <v>164</v>
      </c>
      <c r="P229" s="68" t="s">
        <v>99</v>
      </c>
      <c r="Q229" s="67"/>
      <c r="R229" s="67"/>
      <c r="S229" s="67"/>
      <c r="T229" s="67"/>
      <c r="V229" s="7"/>
      <c r="W229" s="7"/>
      <c r="X229" s="7"/>
      <c r="Y229" s="7"/>
      <c r="Z229" s="7"/>
      <c r="AA229" s="7"/>
      <c r="AB229" s="7"/>
      <c r="AC229" s="7"/>
      <c r="AD229" s="7"/>
    </row>
    <row r="230" spans="1:30" customFormat="1" ht="6" customHeight="1" x14ac:dyDescent="0.3">
      <c r="I230" s="7"/>
      <c r="J230" s="7"/>
      <c r="K230" s="7"/>
      <c r="L230" s="7"/>
      <c r="M230" s="7"/>
      <c r="V230" s="7"/>
      <c r="W230" s="7"/>
      <c r="X230" s="7"/>
      <c r="Y230" s="7"/>
      <c r="Z230" s="7"/>
      <c r="AA230" s="7"/>
      <c r="AB230" s="7"/>
      <c r="AC230" s="7"/>
      <c r="AD230" s="7"/>
    </row>
    <row r="231" spans="1:30" ht="24.9" customHeight="1" x14ac:dyDescent="0.3">
      <c r="A231" s="22"/>
      <c r="B231" s="3" t="s">
        <v>164</v>
      </c>
      <c r="C231" s="88"/>
      <c r="D231" s="88"/>
      <c r="E231" s="88"/>
      <c r="F231" s="88"/>
      <c r="G231" s="88"/>
      <c r="I231" s="7"/>
      <c r="J231" s="89" t="str">
        <f>IF(C231="","",IF(OR(C231=C229,C231=C233,C231=C235,C231=C237,C231=C239,C231=C241,C231=C243),0,IF(OR(C231=P229,C231=P231,C231=P233,C231=P235,C231=P237,C231=P239,C231=P241,C231=P243),1,0)))</f>
        <v/>
      </c>
      <c r="K231" s="90" t="s">
        <v>165</v>
      </c>
      <c r="L231" s="91">
        <v>1</v>
      </c>
      <c r="M231" s="7"/>
      <c r="N231" s="22"/>
      <c r="O231" s="3" t="s">
        <v>164</v>
      </c>
      <c r="P231" s="68" t="s">
        <v>100</v>
      </c>
      <c r="Q231" s="67"/>
      <c r="R231" s="67"/>
      <c r="S231" s="67"/>
      <c r="T231" s="67"/>
      <c r="V231" s="7"/>
      <c r="W231" s="7"/>
      <c r="X231" s="7"/>
      <c r="Y231" s="7"/>
      <c r="Z231" s="7"/>
      <c r="AA231" s="7"/>
      <c r="AB231" s="7"/>
      <c r="AC231" s="7"/>
      <c r="AD231" s="7"/>
    </row>
    <row r="232" spans="1:30" customFormat="1" ht="6" customHeight="1" x14ac:dyDescent="0.3">
      <c r="I232" s="7"/>
      <c r="J232" s="7"/>
      <c r="K232" s="7"/>
      <c r="L232" s="7"/>
      <c r="M232" s="7"/>
      <c r="V232" s="7"/>
      <c r="W232" s="7"/>
      <c r="X232" s="7"/>
      <c r="Y232" s="7"/>
      <c r="Z232" s="7"/>
      <c r="AA232" s="7"/>
      <c r="AB232" s="7"/>
      <c r="AC232" s="7"/>
      <c r="AD232" s="7"/>
    </row>
    <row r="233" spans="1:30" ht="24.9" customHeight="1" x14ac:dyDescent="0.3">
      <c r="A233" s="22"/>
      <c r="B233" s="3" t="s">
        <v>164</v>
      </c>
      <c r="C233" s="88"/>
      <c r="D233" s="88"/>
      <c r="E233" s="88"/>
      <c r="F233" s="88"/>
      <c r="G233" s="88"/>
      <c r="I233" s="7"/>
      <c r="J233" s="89" t="str">
        <f>IF(C233="","",IF(OR(C233=C231,C233=C229,C233=C235,C233=C237,C233=C239,C233=C241,C233=C243),0,IF(OR(C233=P229,C233=P231,C233=P233,C233=P235,C233=P237,C233=P239,C233=P241,C233=P243),1,0)))</f>
        <v/>
      </c>
      <c r="K233" s="90" t="s">
        <v>165</v>
      </c>
      <c r="L233" s="91">
        <v>1</v>
      </c>
      <c r="M233" s="7"/>
      <c r="N233" s="22"/>
      <c r="O233" s="3" t="s">
        <v>164</v>
      </c>
      <c r="P233" s="68" t="s">
        <v>101</v>
      </c>
      <c r="Q233" s="67"/>
      <c r="R233" s="67"/>
      <c r="S233" s="67"/>
      <c r="T233" s="67"/>
      <c r="V233" s="7"/>
      <c r="W233" s="7"/>
      <c r="X233" s="7"/>
      <c r="Y233" s="7"/>
      <c r="Z233" s="7"/>
      <c r="AA233" s="7"/>
      <c r="AB233" s="7"/>
      <c r="AC233" s="7"/>
      <c r="AD233" s="7"/>
    </row>
    <row r="234" spans="1:30" customFormat="1" ht="6" customHeight="1" x14ac:dyDescent="0.3">
      <c r="I234" s="7"/>
      <c r="J234" s="7"/>
      <c r="K234" s="7"/>
      <c r="L234" s="7"/>
      <c r="M234" s="7"/>
      <c r="V234" s="7"/>
      <c r="W234" s="7"/>
      <c r="X234" s="7"/>
      <c r="Y234" s="7"/>
      <c r="Z234" s="7"/>
      <c r="AA234" s="7"/>
      <c r="AB234" s="7"/>
      <c r="AC234" s="7"/>
      <c r="AD234" s="7"/>
    </row>
    <row r="235" spans="1:30" ht="24.9" customHeight="1" x14ac:dyDescent="0.3">
      <c r="A235" s="22"/>
      <c r="B235" s="3" t="s">
        <v>164</v>
      </c>
      <c r="C235" s="88"/>
      <c r="D235" s="88"/>
      <c r="E235" s="88"/>
      <c r="F235" s="88"/>
      <c r="G235" s="88"/>
      <c r="I235" s="7"/>
      <c r="J235" s="89" t="str">
        <f>IF(C235="","",IF(OR(C235=C231,C235=C233,C235=C229,C235=C237,C235=C239,C235=C241,C235=C243),0,IF(OR(C235=P229,C235=P231,C235=P233,C235=P235,C235=P237,C235=P239,C235=P241,C235=P243),1,0)))</f>
        <v/>
      </c>
      <c r="K235" s="90" t="s">
        <v>165</v>
      </c>
      <c r="L235" s="91">
        <v>1</v>
      </c>
      <c r="M235" s="7"/>
      <c r="N235" s="22"/>
      <c r="O235" s="3" t="s">
        <v>164</v>
      </c>
      <c r="P235" s="68" t="s">
        <v>102</v>
      </c>
      <c r="Q235" s="67"/>
      <c r="R235" s="67"/>
      <c r="S235" s="67"/>
      <c r="T235" s="67"/>
      <c r="V235" s="7"/>
      <c r="W235" s="7"/>
      <c r="X235" s="7"/>
      <c r="Y235" s="7"/>
      <c r="Z235" s="7"/>
      <c r="AA235" s="7"/>
      <c r="AB235" s="7"/>
      <c r="AC235" s="7"/>
      <c r="AD235" s="7"/>
    </row>
    <row r="236" spans="1:30" customFormat="1" ht="6" customHeight="1" x14ac:dyDescent="0.3">
      <c r="I236" s="7"/>
      <c r="J236" s="7"/>
      <c r="K236" s="7"/>
      <c r="L236" s="7"/>
      <c r="M236" s="7"/>
      <c r="V236" s="7"/>
      <c r="W236" s="7"/>
      <c r="X236" s="7"/>
      <c r="Y236" s="7"/>
      <c r="Z236" s="7"/>
      <c r="AA236" s="7"/>
      <c r="AB236" s="7"/>
      <c r="AC236" s="7"/>
      <c r="AD236" s="7"/>
    </row>
    <row r="237" spans="1:30" ht="24.9" customHeight="1" x14ac:dyDescent="0.3">
      <c r="A237" s="22"/>
      <c r="B237" s="3" t="s">
        <v>164</v>
      </c>
      <c r="C237" s="88"/>
      <c r="D237" s="88"/>
      <c r="E237" s="88"/>
      <c r="F237" s="88"/>
      <c r="G237" s="88"/>
      <c r="I237" s="7"/>
      <c r="J237" s="89" t="str">
        <f>IF(C237="","",IF(OR(C237=C231,C237=C233,C237=C235,C237=C229,C237=C239,C237=C241,C237=C243),0,IF(OR(C237=P229,C237=P231,C237=P233,C237=P235,C237=P237,C237=P239,C237=P241,C237=P243),1,0)))</f>
        <v/>
      </c>
      <c r="K237" s="90" t="s">
        <v>165</v>
      </c>
      <c r="L237" s="91">
        <v>1</v>
      </c>
      <c r="M237" s="7"/>
      <c r="N237" s="22"/>
      <c r="O237" s="3" t="s">
        <v>164</v>
      </c>
      <c r="P237" s="68" t="s">
        <v>103</v>
      </c>
      <c r="Q237" s="67"/>
      <c r="R237" s="67"/>
      <c r="S237" s="67"/>
      <c r="T237" s="67"/>
      <c r="V237" s="7"/>
      <c r="W237" s="7"/>
      <c r="X237" s="7"/>
      <c r="Y237" s="7"/>
      <c r="Z237" s="7"/>
      <c r="AA237" s="7"/>
      <c r="AB237" s="7"/>
      <c r="AC237" s="7"/>
      <c r="AD237" s="7"/>
    </row>
    <row r="238" spans="1:30" customFormat="1" ht="6" customHeight="1" x14ac:dyDescent="0.3">
      <c r="I238" s="7"/>
      <c r="J238" s="7"/>
      <c r="K238" s="7"/>
      <c r="L238" s="7"/>
      <c r="M238" s="7"/>
      <c r="V238" s="7"/>
      <c r="W238" s="7"/>
      <c r="X238" s="7"/>
      <c r="Y238" s="7"/>
      <c r="Z238" s="7"/>
      <c r="AA238" s="7"/>
      <c r="AB238" s="7"/>
      <c r="AC238" s="7"/>
      <c r="AD238" s="7"/>
    </row>
    <row r="239" spans="1:30" ht="24.9" customHeight="1" x14ac:dyDescent="0.3">
      <c r="A239" s="22"/>
      <c r="B239" s="3" t="s">
        <v>164</v>
      </c>
      <c r="C239" s="88"/>
      <c r="D239" s="88"/>
      <c r="E239" s="88"/>
      <c r="F239" s="88"/>
      <c r="G239" s="88"/>
      <c r="I239" s="7"/>
      <c r="J239" s="89" t="str">
        <f>IF(C239="","",IF(OR(C239=C231,C239=C233,C239=C235,C239=C237,C239=C229,C239=C241,C239=C243),0,IF(OR(C239=P229,C239=P231,C239=P233,C239=P235,C239=P237,C239=P239,C239=P241,C239=P243),1,0)))</f>
        <v/>
      </c>
      <c r="K239" s="90" t="s">
        <v>165</v>
      </c>
      <c r="L239" s="91">
        <v>1</v>
      </c>
      <c r="M239" s="7"/>
      <c r="N239" s="22"/>
      <c r="O239" s="3" t="s">
        <v>164</v>
      </c>
      <c r="P239" s="68" t="s">
        <v>104</v>
      </c>
      <c r="Q239" s="67"/>
      <c r="R239" s="67"/>
      <c r="S239" s="67"/>
      <c r="T239" s="67"/>
      <c r="V239" s="7"/>
      <c r="W239" s="7"/>
      <c r="X239" s="7"/>
      <c r="Y239" s="7"/>
      <c r="Z239" s="7"/>
      <c r="AA239" s="7"/>
      <c r="AB239" s="7"/>
      <c r="AC239" s="7"/>
      <c r="AD239" s="7"/>
    </row>
    <row r="240" spans="1:30" customFormat="1" ht="6" customHeight="1" x14ac:dyDescent="0.3">
      <c r="I240" s="7"/>
      <c r="J240" s="7"/>
      <c r="K240" s="7"/>
      <c r="L240" s="7"/>
      <c r="M240" s="7"/>
      <c r="V240" s="7"/>
      <c r="W240" s="7"/>
      <c r="X240" s="7"/>
      <c r="Y240" s="7"/>
      <c r="Z240" s="7"/>
      <c r="AA240" s="7"/>
      <c r="AB240" s="7"/>
      <c r="AC240" s="7"/>
      <c r="AD240" s="7"/>
    </row>
    <row r="241" spans="1:30" ht="24.9" customHeight="1" x14ac:dyDescent="0.3">
      <c r="A241" s="22"/>
      <c r="B241" s="3" t="s">
        <v>164</v>
      </c>
      <c r="C241" s="88"/>
      <c r="D241" s="88"/>
      <c r="E241" s="88"/>
      <c r="F241" s="88"/>
      <c r="G241" s="88"/>
      <c r="I241" s="7"/>
      <c r="J241" s="89" t="str">
        <f>IF(C241="","",IF(OR(C241=C231,C241=C233,C241=C235,C241=C237,C241=C239,C241=C229,C241=C243),0,IF(OR(C241=P229,C241=P231,C241=P233,C241=P235,C241=P237,C241=P239,C241=P241,C241=P243),1,0)))</f>
        <v/>
      </c>
      <c r="K241" s="90" t="s">
        <v>165</v>
      </c>
      <c r="L241" s="91">
        <v>1</v>
      </c>
      <c r="M241" s="7"/>
      <c r="N241" s="22"/>
      <c r="O241" s="3" t="s">
        <v>164</v>
      </c>
      <c r="P241" s="68" t="s">
        <v>105</v>
      </c>
      <c r="Q241" s="67"/>
      <c r="R241" s="67"/>
      <c r="S241" s="67"/>
      <c r="T241" s="67"/>
      <c r="V241" s="7"/>
      <c r="W241" s="7"/>
      <c r="X241" s="7"/>
      <c r="Y241" s="7"/>
      <c r="Z241" s="7"/>
      <c r="AA241" s="7"/>
      <c r="AB241" s="7"/>
      <c r="AC241" s="7"/>
      <c r="AD241" s="7"/>
    </row>
    <row r="242" spans="1:30" customFormat="1" ht="6" customHeight="1" x14ac:dyDescent="0.3">
      <c r="I242" s="7"/>
      <c r="J242" s="7"/>
      <c r="K242" s="7"/>
      <c r="L242" s="7"/>
      <c r="M242" s="7"/>
      <c r="V242" s="7"/>
      <c r="W242" s="7"/>
      <c r="X242" s="7"/>
      <c r="Y242" s="7"/>
      <c r="Z242" s="7"/>
      <c r="AA242" s="7"/>
      <c r="AB242" s="7"/>
      <c r="AC242" s="7"/>
      <c r="AD242" s="7"/>
    </row>
    <row r="243" spans="1:30" ht="24.9" customHeight="1" x14ac:dyDescent="0.3">
      <c r="A243" s="22"/>
      <c r="B243" s="3" t="s">
        <v>164</v>
      </c>
      <c r="C243" s="88"/>
      <c r="D243" s="88"/>
      <c r="E243" s="88"/>
      <c r="F243" s="88"/>
      <c r="G243" s="88"/>
      <c r="I243" s="7"/>
      <c r="J243" s="89" t="str">
        <f>IF(C243="","",IF(OR(C243=C231,C243=C233,C243=C235,C243=C237,C243=C239,C243=C241,C243=C229),0,IF(OR(C243=P229,C243=P231,C243=P233,C243=P235,C243=P237,C243=P239,C243=P241,C243=P243),1,0)))</f>
        <v/>
      </c>
      <c r="K243" s="90" t="s">
        <v>165</v>
      </c>
      <c r="L243" s="91">
        <v>1</v>
      </c>
      <c r="M243" s="7"/>
      <c r="N243" s="22"/>
      <c r="O243" s="3" t="s">
        <v>164</v>
      </c>
      <c r="P243" s="68" t="s">
        <v>106</v>
      </c>
      <c r="Q243" s="67"/>
      <c r="R243" s="67"/>
      <c r="S243" s="67"/>
      <c r="T243" s="67"/>
      <c r="V243" s="7"/>
      <c r="W243" s="7"/>
      <c r="X243" s="7"/>
      <c r="Y243" s="7"/>
      <c r="Z243" s="7"/>
      <c r="AA243" s="7"/>
      <c r="AB243" s="7"/>
      <c r="AC243" s="7"/>
      <c r="AD243" s="7"/>
    </row>
    <row r="244" spans="1:30" ht="24.9" customHeight="1" x14ac:dyDescent="0.3">
      <c r="A244" s="22"/>
      <c r="B244" s="2"/>
      <c r="I244" s="7"/>
      <c r="J244" s="7"/>
      <c r="K244" s="7"/>
      <c r="L244" s="7"/>
      <c r="M244" s="7"/>
      <c r="N244" s="22"/>
      <c r="O244" s="2"/>
      <c r="V244" s="7"/>
      <c r="W244" s="7"/>
      <c r="X244" s="7"/>
      <c r="Y244" s="7"/>
      <c r="Z244" s="7"/>
      <c r="AA244" s="7"/>
      <c r="AB244" s="7"/>
      <c r="AC244" s="7"/>
      <c r="AD244" s="7"/>
    </row>
    <row r="245" spans="1:30" ht="50.1" customHeight="1" x14ac:dyDescent="0.3">
      <c r="A245" s="21">
        <v>21</v>
      </c>
      <c r="B245" s="72" t="s">
        <v>214</v>
      </c>
      <c r="C245" s="72"/>
      <c r="D245" s="72"/>
      <c r="E245" s="72"/>
      <c r="F245" s="72"/>
      <c r="G245" s="72"/>
      <c r="H245" s="72"/>
      <c r="I245" s="7"/>
      <c r="J245" s="7"/>
      <c r="K245" s="7"/>
      <c r="L245" s="7"/>
      <c r="M245" s="7"/>
      <c r="N245" s="21">
        <v>21</v>
      </c>
      <c r="O245" s="72" t="s">
        <v>159</v>
      </c>
      <c r="P245" s="72"/>
      <c r="Q245" s="72"/>
      <c r="R245" s="72"/>
      <c r="S245" s="72"/>
      <c r="T245" s="72"/>
      <c r="U245" s="72"/>
      <c r="V245" s="7"/>
      <c r="W245" s="7"/>
      <c r="X245" s="7"/>
      <c r="Y245" s="7"/>
      <c r="Z245" s="7"/>
      <c r="AA245" s="7"/>
      <c r="AB245" s="7"/>
      <c r="AC245" s="7"/>
      <c r="AD245" s="7"/>
    </row>
    <row r="246" spans="1:30" ht="24.9" customHeight="1" x14ac:dyDescent="0.3">
      <c r="A246" s="22"/>
      <c r="B246" s="3" t="s">
        <v>164</v>
      </c>
      <c r="C246" s="88"/>
      <c r="D246" s="88"/>
      <c r="E246" s="88"/>
      <c r="F246" s="88"/>
      <c r="G246" s="88"/>
      <c r="I246" s="7"/>
      <c r="J246" s="89" t="str">
        <f>IF(C246="","",IF(OR(C246=C248,C246=C250,C246=C252,C246=C254,C246=C256),0,IF(OR(C246=P246,C246=P248,C246=P250,C246=P252,C246=P254,C246=P256),1,0)))</f>
        <v/>
      </c>
      <c r="K246" s="90" t="s">
        <v>165</v>
      </c>
      <c r="L246" s="91">
        <v>1</v>
      </c>
      <c r="M246" s="7"/>
      <c r="N246" s="22"/>
      <c r="O246" s="3" t="s">
        <v>164</v>
      </c>
      <c r="P246" s="68" t="s">
        <v>107</v>
      </c>
      <c r="Q246" s="67"/>
      <c r="R246" s="67"/>
      <c r="S246" s="67"/>
      <c r="T246" s="67"/>
      <c r="V246" s="7"/>
      <c r="W246" s="7"/>
      <c r="X246" s="7"/>
      <c r="Y246" s="7"/>
      <c r="Z246" s="7"/>
      <c r="AA246" s="7"/>
      <c r="AB246" s="7"/>
      <c r="AC246" s="7"/>
      <c r="AD246" s="7"/>
    </row>
    <row r="247" spans="1:30" customFormat="1" ht="6" customHeight="1" x14ac:dyDescent="0.3">
      <c r="I247" s="7"/>
      <c r="J247" s="29"/>
      <c r="K247" s="30"/>
      <c r="L247" s="29"/>
      <c r="M247" s="7"/>
      <c r="V247" s="7"/>
      <c r="W247" s="7"/>
      <c r="X247" s="7"/>
      <c r="Y247" s="7"/>
      <c r="Z247" s="7"/>
      <c r="AA247" s="7"/>
      <c r="AB247" s="7"/>
      <c r="AC247" s="7"/>
      <c r="AD247" s="7"/>
    </row>
    <row r="248" spans="1:30" ht="24.9" customHeight="1" x14ac:dyDescent="0.3">
      <c r="A248" s="22"/>
      <c r="B248" s="3" t="s">
        <v>164</v>
      </c>
      <c r="C248" s="88"/>
      <c r="D248" s="88"/>
      <c r="E248" s="88"/>
      <c r="F248" s="88"/>
      <c r="G248" s="88"/>
      <c r="I248" s="7"/>
      <c r="J248" s="89" t="str">
        <f>IF(C248="","",IF(OR(C248=C246,C248=C250,C248=C252,C248=C254,C248=C256),0,IF(OR(C248=P248,C248=P246,C248=P250,C248=P252,C248=P254,C248=P256),1,0)))</f>
        <v/>
      </c>
      <c r="K248" s="90" t="s">
        <v>165</v>
      </c>
      <c r="L248" s="91">
        <v>1</v>
      </c>
      <c r="M248" s="7"/>
      <c r="N248" s="22"/>
      <c r="O248" s="3" t="s">
        <v>164</v>
      </c>
      <c r="P248" s="68" t="s">
        <v>108</v>
      </c>
      <c r="Q248" s="67"/>
      <c r="R248" s="67"/>
      <c r="S248" s="67"/>
      <c r="T248" s="67"/>
      <c r="V248" s="7"/>
      <c r="W248" s="7"/>
      <c r="X248" s="7"/>
      <c r="Y248" s="7"/>
      <c r="Z248" s="7"/>
      <c r="AA248" s="7"/>
      <c r="AB248" s="7"/>
      <c r="AC248" s="7"/>
      <c r="AD248" s="7"/>
    </row>
    <row r="249" spans="1:30" customFormat="1" ht="6" customHeight="1" x14ac:dyDescent="0.3">
      <c r="I249" s="7"/>
      <c r="J249" s="29"/>
      <c r="K249" s="30"/>
      <c r="L249" s="29"/>
      <c r="M249" s="7"/>
      <c r="V249" s="7"/>
      <c r="W249" s="7"/>
      <c r="X249" s="7"/>
      <c r="Y249" s="7"/>
      <c r="Z249" s="7"/>
      <c r="AA249" s="7"/>
      <c r="AB249" s="7"/>
      <c r="AC249" s="7"/>
      <c r="AD249" s="7"/>
    </row>
    <row r="250" spans="1:30" ht="24.9" customHeight="1" x14ac:dyDescent="0.3">
      <c r="A250" s="22"/>
      <c r="B250" s="3" t="s">
        <v>164</v>
      </c>
      <c r="C250" s="88"/>
      <c r="D250" s="88"/>
      <c r="E250" s="88"/>
      <c r="F250" s="88"/>
      <c r="G250" s="88"/>
      <c r="I250" s="7"/>
      <c r="J250" s="89" t="str">
        <f>IF(C250="","",IF(OR(C250=C246,C250=C248,C250=C252,C250=C254,C250=C256),0,IF(OR(C250=P250,C250=P246,C250=P248,C250=P252,C250=P254,C250=P256),1,0)))</f>
        <v/>
      </c>
      <c r="K250" s="90" t="s">
        <v>165</v>
      </c>
      <c r="L250" s="91">
        <v>1</v>
      </c>
      <c r="M250" s="7"/>
      <c r="N250" s="22"/>
      <c r="O250" s="3" t="s">
        <v>164</v>
      </c>
      <c r="P250" s="68" t="s">
        <v>109</v>
      </c>
      <c r="Q250" s="67"/>
      <c r="R250" s="67"/>
      <c r="S250" s="67"/>
      <c r="T250" s="67"/>
      <c r="V250" s="7"/>
      <c r="W250" s="7"/>
      <c r="X250" s="7"/>
      <c r="Y250" s="7"/>
      <c r="Z250" s="7"/>
      <c r="AA250" s="7"/>
      <c r="AB250" s="7"/>
      <c r="AC250" s="7"/>
      <c r="AD250" s="7"/>
    </row>
    <row r="251" spans="1:30" customFormat="1" ht="6" customHeight="1" x14ac:dyDescent="0.3">
      <c r="I251" s="7"/>
      <c r="J251" s="29"/>
      <c r="K251" s="30"/>
      <c r="L251" s="29"/>
      <c r="M251" s="7"/>
      <c r="V251" s="7"/>
      <c r="W251" s="7"/>
      <c r="X251" s="7"/>
      <c r="Y251" s="7"/>
      <c r="Z251" s="7"/>
      <c r="AA251" s="7"/>
      <c r="AB251" s="7"/>
      <c r="AC251" s="7"/>
      <c r="AD251" s="7"/>
    </row>
    <row r="252" spans="1:30" ht="24.9" customHeight="1" x14ac:dyDescent="0.3">
      <c r="A252" s="22"/>
      <c r="B252" s="3" t="s">
        <v>164</v>
      </c>
      <c r="C252" s="88"/>
      <c r="D252" s="88"/>
      <c r="E252" s="88"/>
      <c r="F252" s="88"/>
      <c r="G252" s="88"/>
      <c r="I252" s="7"/>
      <c r="J252" s="89" t="str">
        <f>IF(C252="","",IF(OR(C252=C246,C252=C248,C252=C250,C252=C254,C252=C256),0,IF(OR(C252=P252,C252=P246,C252=P248,C252=P250,C252=P254,C252=P256),1,0)))</f>
        <v/>
      </c>
      <c r="K252" s="90" t="s">
        <v>165</v>
      </c>
      <c r="L252" s="91">
        <v>1</v>
      </c>
      <c r="M252" s="7"/>
      <c r="N252" s="22"/>
      <c r="O252" s="3" t="s">
        <v>164</v>
      </c>
      <c r="P252" s="68" t="s">
        <v>110</v>
      </c>
      <c r="Q252" s="67"/>
      <c r="R252" s="67"/>
      <c r="S252" s="67"/>
      <c r="T252" s="67"/>
      <c r="V252" s="7"/>
      <c r="W252" s="7"/>
      <c r="X252" s="7"/>
      <c r="Y252" s="7"/>
      <c r="Z252" s="7"/>
      <c r="AA252" s="7"/>
      <c r="AB252" s="7"/>
      <c r="AC252" s="7"/>
      <c r="AD252" s="7"/>
    </row>
    <row r="253" spans="1:30" customFormat="1" ht="6" customHeight="1" x14ac:dyDescent="0.3">
      <c r="I253" s="7"/>
      <c r="J253" s="29"/>
      <c r="K253" s="30"/>
      <c r="L253" s="29"/>
      <c r="M253" s="7"/>
      <c r="V253" s="7"/>
      <c r="W253" s="7"/>
      <c r="X253" s="7"/>
      <c r="Y253" s="7"/>
      <c r="Z253" s="7"/>
      <c r="AA253" s="7"/>
      <c r="AB253" s="7"/>
      <c r="AC253" s="7"/>
      <c r="AD253" s="7"/>
    </row>
    <row r="254" spans="1:30" ht="24.9" customHeight="1" x14ac:dyDescent="0.3">
      <c r="A254" s="22"/>
      <c r="B254" s="3" t="s">
        <v>164</v>
      </c>
      <c r="C254" s="88"/>
      <c r="D254" s="88"/>
      <c r="E254" s="88"/>
      <c r="F254" s="88"/>
      <c r="G254" s="88"/>
      <c r="I254" s="7"/>
      <c r="J254" s="89" t="str">
        <f>IF(C254="","",IF(OR(C254=C246,C254=C248,C254=C250,C254=C252,C254=C256),0,IF(OR(C254=P254,C254=P246,C254=P248,C254=P250,C254=P252,C254=P256),1,0)))</f>
        <v/>
      </c>
      <c r="K254" s="90" t="s">
        <v>165</v>
      </c>
      <c r="L254" s="91">
        <v>1</v>
      </c>
      <c r="M254" s="7"/>
      <c r="N254" s="22"/>
      <c r="O254" s="3" t="s">
        <v>164</v>
      </c>
      <c r="P254" s="68" t="s">
        <v>111</v>
      </c>
      <c r="Q254" s="67"/>
      <c r="R254" s="67"/>
      <c r="S254" s="67"/>
      <c r="T254" s="67"/>
      <c r="V254" s="7"/>
      <c r="W254" s="7"/>
      <c r="X254" s="7"/>
      <c r="Y254" s="7"/>
      <c r="Z254" s="7"/>
      <c r="AA254" s="7"/>
      <c r="AB254" s="7"/>
      <c r="AC254" s="7"/>
      <c r="AD254" s="7"/>
    </row>
    <row r="255" spans="1:30" customFormat="1" ht="6" customHeight="1" x14ac:dyDescent="0.3">
      <c r="I255" s="7"/>
      <c r="J255" s="29"/>
      <c r="K255" s="30"/>
      <c r="L255" s="29"/>
      <c r="M255" s="7"/>
      <c r="V255" s="7"/>
      <c r="W255" s="7"/>
      <c r="X255" s="7"/>
      <c r="Y255" s="7"/>
      <c r="Z255" s="7"/>
      <c r="AA255" s="7"/>
      <c r="AB255" s="7"/>
      <c r="AC255" s="7"/>
      <c r="AD255" s="7"/>
    </row>
    <row r="256" spans="1:30" ht="24.9" customHeight="1" x14ac:dyDescent="0.3">
      <c r="A256" s="22"/>
      <c r="B256" s="3" t="s">
        <v>164</v>
      </c>
      <c r="C256" s="88"/>
      <c r="D256" s="88"/>
      <c r="E256" s="88"/>
      <c r="F256" s="88"/>
      <c r="G256" s="88"/>
      <c r="I256" s="7"/>
      <c r="J256" s="89" t="str">
        <f>IF(C256="","",IF(OR(C256=C246,C256=C248,C256=C250,C256=C252,C256=C254),0,IF(OR(C256=P256,C256=P246,C256=P248,C256=P250,C256=P252,C256=P254),1,0)))</f>
        <v/>
      </c>
      <c r="K256" s="90" t="s">
        <v>165</v>
      </c>
      <c r="L256" s="91">
        <v>1</v>
      </c>
      <c r="M256" s="7"/>
      <c r="N256" s="22"/>
      <c r="O256" s="3" t="s">
        <v>164</v>
      </c>
      <c r="P256" s="68" t="s">
        <v>112</v>
      </c>
      <c r="Q256" s="67"/>
      <c r="R256" s="67"/>
      <c r="S256" s="67"/>
      <c r="T256" s="67"/>
      <c r="V256" s="7"/>
      <c r="W256" s="7"/>
      <c r="X256" s="7"/>
      <c r="Y256" s="7"/>
      <c r="Z256" s="7"/>
      <c r="AA256" s="7"/>
      <c r="AB256" s="7"/>
      <c r="AC256" s="7"/>
      <c r="AD256" s="7"/>
    </row>
    <row r="257" spans="1:30" ht="24.9" customHeight="1" x14ac:dyDescent="0.3">
      <c r="A257" s="22"/>
      <c r="B257" s="2"/>
      <c r="I257" s="7"/>
      <c r="J257" s="7"/>
      <c r="K257" s="7"/>
      <c r="L257" s="7"/>
      <c r="M257" s="7"/>
      <c r="N257" s="22"/>
      <c r="O257" s="2"/>
      <c r="V257" s="7"/>
      <c r="W257" s="7"/>
      <c r="X257" s="7"/>
      <c r="Y257" s="7"/>
      <c r="Z257" s="7"/>
      <c r="AA257" s="7"/>
      <c r="AB257" s="7"/>
      <c r="AC257" s="7"/>
      <c r="AD257" s="7"/>
    </row>
    <row r="258" spans="1:30" ht="20.100000000000001" customHeight="1" x14ac:dyDescent="0.3">
      <c r="A258" s="22">
        <v>22</v>
      </c>
      <c r="B258" s="73" t="s">
        <v>215</v>
      </c>
      <c r="C258" s="73"/>
      <c r="D258" s="73"/>
      <c r="E258" s="73"/>
      <c r="F258" s="73"/>
      <c r="G258" s="73"/>
      <c r="H258" s="73"/>
      <c r="I258" s="7"/>
      <c r="J258" s="7"/>
      <c r="K258" s="7"/>
      <c r="L258" s="7"/>
      <c r="M258" s="7"/>
      <c r="N258" s="22">
        <v>22</v>
      </c>
      <c r="O258" s="73" t="s">
        <v>160</v>
      </c>
      <c r="P258" s="73"/>
      <c r="Q258" s="73"/>
      <c r="R258" s="73"/>
      <c r="S258" s="73"/>
      <c r="T258" s="73"/>
      <c r="U258" s="73"/>
      <c r="V258" s="7"/>
      <c r="W258" s="7"/>
      <c r="X258" s="7"/>
      <c r="Y258" s="7"/>
      <c r="Z258" s="7"/>
      <c r="AA258" s="7"/>
      <c r="AB258" s="7"/>
      <c r="AC258" s="7"/>
      <c r="AD258" s="7"/>
    </row>
    <row r="259" spans="1:30" ht="24.9" customHeight="1" x14ac:dyDescent="0.3">
      <c r="A259" s="22"/>
      <c r="B259" s="3" t="s">
        <v>164</v>
      </c>
      <c r="C259" s="87"/>
      <c r="D259" s="87"/>
      <c r="E259" s="87"/>
      <c r="F259" s="87"/>
      <c r="G259" s="87"/>
      <c r="I259" s="7"/>
      <c r="J259" s="89" t="str">
        <f>IF(C259="","",IF(OR(C259=C261,C259=C263,C259=C265,C259=C267),0,IF(OR(C259=P259,C259=P261,C259=P263,C259=P265,C259=P267),1,0)))</f>
        <v/>
      </c>
      <c r="K259" s="90" t="s">
        <v>165</v>
      </c>
      <c r="L259" s="91">
        <v>1</v>
      </c>
      <c r="M259" s="7"/>
      <c r="N259" s="22"/>
      <c r="O259" s="3" t="s">
        <v>164</v>
      </c>
      <c r="P259" s="68" t="s">
        <v>113</v>
      </c>
      <c r="Q259" s="67"/>
      <c r="R259" s="67"/>
      <c r="S259" s="67"/>
      <c r="T259" s="67"/>
      <c r="V259" s="7"/>
      <c r="W259" s="7"/>
      <c r="X259" s="7"/>
      <c r="Y259" s="7"/>
      <c r="Z259" s="7"/>
      <c r="AA259" s="7"/>
      <c r="AB259" s="7"/>
      <c r="AC259" s="7"/>
      <c r="AD259" s="7"/>
    </row>
    <row r="260" spans="1:30" customFormat="1" ht="6" customHeight="1" x14ac:dyDescent="0.3">
      <c r="I260" s="7"/>
      <c r="J260" s="29"/>
      <c r="K260" s="30"/>
      <c r="L260" s="29"/>
      <c r="M260" s="7"/>
      <c r="V260" s="7"/>
      <c r="W260" s="7"/>
      <c r="X260" s="7"/>
      <c r="Y260" s="7"/>
      <c r="Z260" s="7"/>
      <c r="AA260" s="7"/>
      <c r="AB260" s="7"/>
      <c r="AC260" s="7"/>
      <c r="AD260" s="7"/>
    </row>
    <row r="261" spans="1:30" ht="24.9" customHeight="1" x14ac:dyDescent="0.3">
      <c r="A261" s="22"/>
      <c r="B261" s="3" t="s">
        <v>164</v>
      </c>
      <c r="C261" s="87"/>
      <c r="D261" s="87"/>
      <c r="E261" s="87"/>
      <c r="F261" s="87"/>
      <c r="G261" s="87"/>
      <c r="I261" s="7"/>
      <c r="J261" s="89" t="str">
        <f>IF(C261="","",IF(OR(C261=C259,C261=C263,C261=C265,C261=C267),0,IF(OR(C261=P261,C261=P259,C261=P263,C261=P265,C261=P267),1,0)))</f>
        <v/>
      </c>
      <c r="K261" s="90" t="s">
        <v>165</v>
      </c>
      <c r="L261" s="91">
        <v>1</v>
      </c>
      <c r="M261" s="7"/>
      <c r="N261" s="22"/>
      <c r="O261" s="3" t="s">
        <v>164</v>
      </c>
      <c r="P261" s="68" t="s">
        <v>114</v>
      </c>
      <c r="Q261" s="67"/>
      <c r="R261" s="67"/>
      <c r="S261" s="67"/>
      <c r="T261" s="67"/>
      <c r="V261" s="7"/>
      <c r="W261" s="7"/>
      <c r="X261" s="7"/>
      <c r="Y261" s="7"/>
      <c r="Z261" s="7"/>
      <c r="AA261" s="7"/>
      <c r="AB261" s="7"/>
      <c r="AC261" s="7"/>
      <c r="AD261" s="7"/>
    </row>
    <row r="262" spans="1:30" customFormat="1" ht="6" customHeight="1" x14ac:dyDescent="0.3">
      <c r="I262" s="7"/>
      <c r="J262" s="29"/>
      <c r="K262" s="30"/>
      <c r="L262" s="29"/>
      <c r="M262" s="7"/>
      <c r="V262" s="7"/>
      <c r="W262" s="7"/>
      <c r="X262" s="7"/>
      <c r="Y262" s="7"/>
      <c r="Z262" s="7"/>
      <c r="AA262" s="7"/>
      <c r="AB262" s="7"/>
      <c r="AC262" s="7"/>
      <c r="AD262" s="7"/>
    </row>
    <row r="263" spans="1:30" ht="24.9" customHeight="1" x14ac:dyDescent="0.3">
      <c r="A263" s="22"/>
      <c r="B263" s="3" t="s">
        <v>164</v>
      </c>
      <c r="C263" s="87"/>
      <c r="D263" s="87"/>
      <c r="E263" s="87"/>
      <c r="F263" s="87"/>
      <c r="G263" s="87"/>
      <c r="I263" s="7"/>
      <c r="J263" s="89" t="str">
        <f>IF(C263="","",IF(OR(C263=C259,C263=C261,C263=C265,C263=C267),0,IF(OR(C263=P263,C263=P259,C263=P261,C263=P265,C263=P267),1,0)))</f>
        <v/>
      </c>
      <c r="K263" s="90" t="s">
        <v>165</v>
      </c>
      <c r="L263" s="91">
        <v>1</v>
      </c>
      <c r="M263" s="7"/>
      <c r="N263" s="22"/>
      <c r="O263" s="3" t="s">
        <v>164</v>
      </c>
      <c r="P263" s="68" t="s">
        <v>115</v>
      </c>
      <c r="Q263" s="67"/>
      <c r="R263" s="67"/>
      <c r="S263" s="67"/>
      <c r="T263" s="67"/>
      <c r="V263" s="7"/>
      <c r="W263" s="7"/>
      <c r="X263" s="7"/>
      <c r="Y263" s="7"/>
      <c r="Z263" s="7"/>
      <c r="AA263" s="7"/>
      <c r="AB263" s="7"/>
      <c r="AC263" s="7"/>
      <c r="AD263" s="7"/>
    </row>
    <row r="264" spans="1:30" customFormat="1" ht="6" customHeight="1" x14ac:dyDescent="0.3">
      <c r="I264" s="7"/>
      <c r="J264" s="29"/>
      <c r="K264" s="30"/>
      <c r="L264" s="29"/>
      <c r="M264" s="7"/>
      <c r="V264" s="7"/>
      <c r="W264" s="7"/>
      <c r="X264" s="7"/>
      <c r="Y264" s="7"/>
      <c r="Z264" s="7"/>
      <c r="AA264" s="7"/>
      <c r="AB264" s="7"/>
      <c r="AC264" s="7"/>
      <c r="AD264" s="7"/>
    </row>
    <row r="265" spans="1:30" ht="24.9" customHeight="1" x14ac:dyDescent="0.3">
      <c r="A265" s="22"/>
      <c r="B265" s="3" t="s">
        <v>164</v>
      </c>
      <c r="C265" s="87"/>
      <c r="D265" s="87"/>
      <c r="E265" s="87"/>
      <c r="F265" s="87"/>
      <c r="G265" s="87"/>
      <c r="I265" s="7"/>
      <c r="J265" s="89" t="str">
        <f>IF(C265="","",IF(OR(C265=C259,C265=C261,C265=C263,C265=C267),0,IF(OR(C265=P265,C265=P259,C265=P261,C265=P263,C265=P267),1,0)))</f>
        <v/>
      </c>
      <c r="K265" s="90" t="s">
        <v>165</v>
      </c>
      <c r="L265" s="91">
        <v>1</v>
      </c>
      <c r="M265" s="7"/>
      <c r="N265" s="22"/>
      <c r="O265" s="3" t="s">
        <v>164</v>
      </c>
      <c r="P265" s="68" t="s">
        <v>116</v>
      </c>
      <c r="Q265" s="67"/>
      <c r="R265" s="67"/>
      <c r="S265" s="67"/>
      <c r="T265" s="67"/>
      <c r="V265" s="7"/>
      <c r="W265" s="7"/>
      <c r="X265" s="7"/>
      <c r="Y265" s="7"/>
      <c r="Z265" s="7"/>
      <c r="AA265" s="7"/>
      <c r="AB265" s="7"/>
      <c r="AC265" s="7"/>
      <c r="AD265" s="7"/>
    </row>
    <row r="266" spans="1:30" customFormat="1" ht="6" customHeight="1" x14ac:dyDescent="0.3">
      <c r="I266" s="7"/>
      <c r="J266" s="29"/>
      <c r="K266" s="30"/>
      <c r="L266" s="29"/>
      <c r="M266" s="7"/>
      <c r="V266" s="7"/>
      <c r="W266" s="7"/>
      <c r="X266" s="7"/>
      <c r="Y266" s="7"/>
      <c r="Z266" s="7"/>
      <c r="AA266" s="7"/>
      <c r="AB266" s="7"/>
      <c r="AC266" s="7"/>
      <c r="AD266" s="7"/>
    </row>
    <row r="267" spans="1:30" ht="24.9" customHeight="1" x14ac:dyDescent="0.3">
      <c r="A267" s="22"/>
      <c r="B267" s="3" t="s">
        <v>164</v>
      </c>
      <c r="C267" s="87"/>
      <c r="D267" s="87"/>
      <c r="E267" s="87"/>
      <c r="F267" s="87"/>
      <c r="G267" s="87"/>
      <c r="I267" s="7"/>
      <c r="J267" s="89" t="str">
        <f>IF(C267="","",IF(OR(C267=C259,C267=C261,C267=C263,C267=C265),0,IF(OR(C267=P267,C267=P259,C267=P261,C267=P263,C267=P265),1,0)))</f>
        <v/>
      </c>
      <c r="K267" s="90" t="s">
        <v>165</v>
      </c>
      <c r="L267" s="91">
        <v>1</v>
      </c>
      <c r="M267" s="7"/>
      <c r="N267" s="22"/>
      <c r="O267" s="3" t="s">
        <v>164</v>
      </c>
      <c r="P267" s="68" t="s">
        <v>117</v>
      </c>
      <c r="Q267" s="67"/>
      <c r="R267" s="67"/>
      <c r="S267" s="67"/>
      <c r="T267" s="67"/>
      <c r="V267" s="7"/>
      <c r="W267" s="7"/>
      <c r="X267" s="7"/>
      <c r="Y267" s="7"/>
      <c r="Z267" s="7"/>
      <c r="AA267" s="7"/>
      <c r="AB267" s="7"/>
      <c r="AC267" s="7"/>
      <c r="AD267" s="7"/>
    </row>
    <row r="268" spans="1:30" ht="24.9" customHeight="1" x14ac:dyDescent="0.3">
      <c r="A268" s="22"/>
      <c r="B268" s="2"/>
      <c r="I268" s="7"/>
      <c r="J268" s="7"/>
      <c r="K268" s="7"/>
      <c r="L268" s="7"/>
      <c r="M268" s="7"/>
      <c r="N268" s="22"/>
      <c r="O268" s="2"/>
      <c r="V268" s="7"/>
      <c r="W268" s="7"/>
      <c r="X268" s="7"/>
      <c r="Y268" s="7"/>
      <c r="Z268" s="7"/>
      <c r="AA268" s="7"/>
      <c r="AB268" s="7"/>
      <c r="AC268" s="7"/>
      <c r="AD268" s="7"/>
    </row>
    <row r="269" spans="1:30" ht="50.1" customHeight="1" x14ac:dyDescent="0.3">
      <c r="A269" s="21">
        <v>23</v>
      </c>
      <c r="B269" s="72" t="s">
        <v>216</v>
      </c>
      <c r="C269" s="72"/>
      <c r="D269" s="72"/>
      <c r="E269" s="72"/>
      <c r="F269" s="72"/>
      <c r="G269" s="72"/>
      <c r="H269" s="72"/>
      <c r="I269" s="7"/>
      <c r="J269" s="7"/>
      <c r="K269" s="7"/>
      <c r="L269" s="7"/>
      <c r="M269" s="7"/>
      <c r="N269" s="21">
        <v>23</v>
      </c>
      <c r="O269" s="72" t="s">
        <v>161</v>
      </c>
      <c r="P269" s="72"/>
      <c r="Q269" s="72"/>
      <c r="R269" s="72"/>
      <c r="S269" s="72"/>
      <c r="T269" s="72"/>
      <c r="U269" s="72"/>
      <c r="V269" s="7"/>
      <c r="W269" s="7"/>
      <c r="X269" s="7"/>
      <c r="Y269" s="7"/>
      <c r="Z269" s="7"/>
      <c r="AA269" s="7"/>
      <c r="AB269" s="7"/>
      <c r="AC269" s="7"/>
      <c r="AD269" s="7"/>
    </row>
    <row r="270" spans="1:30" ht="24.9" customHeight="1" x14ac:dyDescent="0.3">
      <c r="A270" s="22"/>
      <c r="B270" s="3" t="s">
        <v>164</v>
      </c>
      <c r="C270" s="87"/>
      <c r="D270" s="87"/>
      <c r="E270" s="87"/>
      <c r="F270" s="87"/>
      <c r="G270" s="87"/>
      <c r="I270" s="7"/>
      <c r="J270" s="89" t="str">
        <f>IF(C270="","",IF(OR(C270=C272,C270=C274,C270=C276,C270=C278),0,IF(OR(C270=P270,C270=P272,C270=P274,C270=P276,C270=P278),1,0)))</f>
        <v/>
      </c>
      <c r="K270" s="90" t="s">
        <v>165</v>
      </c>
      <c r="L270" s="91">
        <v>1</v>
      </c>
      <c r="M270" s="7"/>
      <c r="N270" s="22"/>
      <c r="O270" s="3" t="s">
        <v>164</v>
      </c>
      <c r="P270" s="68" t="s">
        <v>118</v>
      </c>
      <c r="Q270" s="67"/>
      <c r="R270" s="67"/>
      <c r="S270" s="67"/>
      <c r="T270" s="67"/>
      <c r="V270" s="7"/>
      <c r="W270" s="7"/>
      <c r="X270" s="7"/>
      <c r="Y270" s="7"/>
      <c r="Z270" s="7"/>
      <c r="AA270" s="7"/>
      <c r="AB270" s="7"/>
      <c r="AC270" s="7"/>
      <c r="AD270" s="7"/>
    </row>
    <row r="271" spans="1:30" customFormat="1" ht="6" customHeight="1" x14ac:dyDescent="0.3">
      <c r="I271" s="7"/>
      <c r="J271" s="29"/>
      <c r="K271" s="30"/>
      <c r="L271" s="29"/>
      <c r="M271" s="7"/>
      <c r="V271" s="7"/>
      <c r="W271" s="7"/>
      <c r="X271" s="7"/>
      <c r="Y271" s="7"/>
      <c r="Z271" s="7"/>
      <c r="AA271" s="7"/>
      <c r="AB271" s="7"/>
      <c r="AC271" s="7"/>
      <c r="AD271" s="7"/>
    </row>
    <row r="272" spans="1:30" ht="24.9" customHeight="1" x14ac:dyDescent="0.3">
      <c r="A272" s="22"/>
      <c r="B272" s="3" t="s">
        <v>164</v>
      </c>
      <c r="C272" s="87"/>
      <c r="D272" s="87"/>
      <c r="E272" s="87"/>
      <c r="F272" s="87"/>
      <c r="G272" s="87"/>
      <c r="I272" s="7"/>
      <c r="J272" s="89" t="str">
        <f>IF(C272="","",IF(OR(C272=C270,C272=C274,C272=C276,C272=C278),0,IF(OR(C272=P272,C272=P270,C272=P274,C272=P276,C272=P278),1,0)))</f>
        <v/>
      </c>
      <c r="K272" s="90" t="s">
        <v>165</v>
      </c>
      <c r="L272" s="91">
        <v>1</v>
      </c>
      <c r="M272" s="7"/>
      <c r="N272" s="22"/>
      <c r="O272" s="3" t="s">
        <v>164</v>
      </c>
      <c r="P272" s="68" t="s">
        <v>119</v>
      </c>
      <c r="Q272" s="67"/>
      <c r="R272" s="67"/>
      <c r="S272" s="67"/>
      <c r="T272" s="67"/>
      <c r="V272" s="7"/>
      <c r="W272" s="7"/>
      <c r="X272" s="7"/>
      <c r="Y272" s="7"/>
      <c r="Z272" s="7"/>
      <c r="AA272" s="7"/>
      <c r="AB272" s="7"/>
      <c r="AC272" s="7"/>
      <c r="AD272" s="7"/>
    </row>
    <row r="273" spans="1:30" customFormat="1" ht="6" customHeight="1" x14ac:dyDescent="0.3">
      <c r="I273" s="7"/>
      <c r="J273" s="29"/>
      <c r="K273" s="30"/>
      <c r="L273" s="29"/>
      <c r="M273" s="7"/>
      <c r="V273" s="7"/>
      <c r="W273" s="7"/>
      <c r="X273" s="7"/>
      <c r="Y273" s="7"/>
      <c r="Z273" s="7"/>
      <c r="AA273" s="7"/>
      <c r="AB273" s="7"/>
      <c r="AC273" s="7"/>
      <c r="AD273" s="7"/>
    </row>
    <row r="274" spans="1:30" ht="24.9" customHeight="1" x14ac:dyDescent="0.3">
      <c r="A274" s="22"/>
      <c r="B274" s="3" t="s">
        <v>164</v>
      </c>
      <c r="C274" s="87"/>
      <c r="D274" s="87"/>
      <c r="E274" s="87"/>
      <c r="F274" s="87"/>
      <c r="G274" s="87"/>
      <c r="I274" s="7"/>
      <c r="J274" s="89" t="str">
        <f>IF(C274="","",IF(OR(C274=C270,C274=C272,C274=C276,C274=C278),0,IF(OR(C274=P274,C274=P270,C274=P272,C274=P276,C274=P278),1,0)))</f>
        <v/>
      </c>
      <c r="K274" s="90" t="s">
        <v>165</v>
      </c>
      <c r="L274" s="91">
        <v>1</v>
      </c>
      <c r="M274" s="7"/>
      <c r="N274" s="22"/>
      <c r="O274" s="3" t="s">
        <v>164</v>
      </c>
      <c r="P274" s="68" t="s">
        <v>120</v>
      </c>
      <c r="Q274" s="67"/>
      <c r="R274" s="67"/>
      <c r="S274" s="67"/>
      <c r="T274" s="67"/>
      <c r="V274" s="7"/>
      <c r="W274" s="7"/>
      <c r="X274" s="7"/>
      <c r="Y274" s="7"/>
      <c r="Z274" s="7"/>
      <c r="AA274" s="7"/>
      <c r="AB274" s="7"/>
      <c r="AC274" s="7"/>
      <c r="AD274" s="7"/>
    </row>
    <row r="275" spans="1:30" customFormat="1" ht="6" customHeight="1" x14ac:dyDescent="0.3">
      <c r="I275" s="7"/>
      <c r="J275" s="29"/>
      <c r="K275" s="30"/>
      <c r="L275" s="29"/>
      <c r="M275" s="7"/>
      <c r="V275" s="7"/>
      <c r="W275" s="7"/>
      <c r="X275" s="7"/>
      <c r="Y275" s="7"/>
      <c r="Z275" s="7"/>
      <c r="AA275" s="7"/>
      <c r="AB275" s="7"/>
      <c r="AC275" s="7"/>
      <c r="AD275" s="7"/>
    </row>
    <row r="276" spans="1:30" ht="24.9" customHeight="1" x14ac:dyDescent="0.3">
      <c r="A276" s="22"/>
      <c r="B276" s="3" t="s">
        <v>164</v>
      </c>
      <c r="C276" s="87"/>
      <c r="D276" s="87"/>
      <c r="E276" s="87"/>
      <c r="F276" s="87"/>
      <c r="G276" s="87"/>
      <c r="I276" s="7"/>
      <c r="J276" s="89" t="str">
        <f>IF(C276="","",IF(OR(C276=C270,C276=C272,C276=C274,C276=C278),0,IF(OR(C276=P276,C276=P270,C276=P272,C276=P274,C276=P278),1,0)))</f>
        <v/>
      </c>
      <c r="K276" s="90" t="s">
        <v>165</v>
      </c>
      <c r="L276" s="91">
        <v>1</v>
      </c>
      <c r="M276" s="7"/>
      <c r="N276" s="22"/>
      <c r="O276" s="3" t="s">
        <v>164</v>
      </c>
      <c r="P276" s="68" t="s">
        <v>121</v>
      </c>
      <c r="Q276" s="67"/>
      <c r="R276" s="67"/>
      <c r="S276" s="67"/>
      <c r="T276" s="67"/>
      <c r="V276" s="7"/>
      <c r="W276" s="7"/>
      <c r="X276" s="7"/>
      <c r="Y276" s="7"/>
      <c r="Z276" s="7"/>
      <c r="AA276" s="7"/>
      <c r="AB276" s="7"/>
      <c r="AC276" s="7"/>
      <c r="AD276" s="7"/>
    </row>
    <row r="277" spans="1:30" customFormat="1" ht="6" customHeight="1" x14ac:dyDescent="0.3">
      <c r="I277" s="7"/>
      <c r="J277" s="29"/>
      <c r="K277" s="30"/>
      <c r="L277" s="29"/>
      <c r="M277" s="7"/>
      <c r="V277" s="7"/>
      <c r="W277" s="7"/>
      <c r="X277" s="7"/>
      <c r="Y277" s="7"/>
      <c r="Z277" s="7"/>
      <c r="AA277" s="7"/>
      <c r="AB277" s="7"/>
      <c r="AC277" s="7"/>
      <c r="AD277" s="7"/>
    </row>
    <row r="278" spans="1:30" ht="24.9" customHeight="1" x14ac:dyDescent="0.3">
      <c r="A278" s="22"/>
      <c r="B278" s="3" t="s">
        <v>164</v>
      </c>
      <c r="C278" s="87"/>
      <c r="D278" s="87"/>
      <c r="E278" s="87"/>
      <c r="F278" s="87"/>
      <c r="G278" s="87"/>
      <c r="I278" s="7"/>
      <c r="J278" s="89" t="str">
        <f>IF(C278="","",IF(OR(C278=C270,C278=C272,C278=C274,C278=C276),0,IF(OR(C278=P278,C278=P270,C278=P272,C278=P274,C278=P276),1,0)))</f>
        <v/>
      </c>
      <c r="K278" s="90" t="s">
        <v>165</v>
      </c>
      <c r="L278" s="91">
        <v>1</v>
      </c>
      <c r="M278" s="7"/>
      <c r="N278" s="22"/>
      <c r="O278" s="3" t="s">
        <v>164</v>
      </c>
      <c r="P278" s="68" t="s">
        <v>122</v>
      </c>
      <c r="Q278" s="67"/>
      <c r="R278" s="67"/>
      <c r="S278" s="67"/>
      <c r="T278" s="67"/>
      <c r="V278" s="7"/>
      <c r="W278" s="7"/>
      <c r="X278" s="7"/>
      <c r="Y278" s="7"/>
      <c r="Z278" s="7"/>
      <c r="AA278" s="7"/>
      <c r="AB278" s="7"/>
      <c r="AC278" s="7"/>
      <c r="AD278" s="7"/>
    </row>
    <row r="279" spans="1:30" ht="24.9" customHeight="1" x14ac:dyDescent="0.3">
      <c r="A279" s="22"/>
      <c r="B279" s="2"/>
      <c r="I279" s="7"/>
      <c r="J279" s="7"/>
      <c r="K279" s="7"/>
      <c r="L279" s="7"/>
      <c r="M279" s="7"/>
      <c r="N279" s="22"/>
      <c r="O279" s="2"/>
      <c r="V279" s="7"/>
      <c r="W279" s="7"/>
      <c r="X279" s="7"/>
      <c r="Y279" s="7"/>
      <c r="Z279" s="7"/>
      <c r="AA279" s="7"/>
      <c r="AB279" s="7"/>
      <c r="AC279" s="7"/>
      <c r="AD279" s="7"/>
    </row>
    <row r="280" spans="1:30" ht="50.1" customHeight="1" x14ac:dyDescent="0.3">
      <c r="A280" s="21">
        <v>24</v>
      </c>
      <c r="B280" s="77" t="s">
        <v>235</v>
      </c>
      <c r="C280" s="72"/>
      <c r="D280" s="72"/>
      <c r="E280" s="72"/>
      <c r="F280" s="72"/>
      <c r="G280" s="72"/>
      <c r="H280" s="72"/>
      <c r="I280" s="7"/>
      <c r="J280" s="7"/>
      <c r="K280" s="7"/>
      <c r="L280" s="7"/>
      <c r="M280" s="7"/>
      <c r="N280" s="21">
        <f>A280</f>
        <v>24</v>
      </c>
      <c r="O280" s="72" t="str">
        <f>B280</f>
        <v>Fehler, die du vermeiden solltest! Nenne mindestens 3 Verhaltensweisen, die Ungeduld zum Ausdruck bringen und daher auf jeden Fall vermieden werden sollten!</v>
      </c>
      <c r="P280" s="72"/>
      <c r="Q280" s="72"/>
      <c r="R280" s="72"/>
      <c r="S280" s="72"/>
      <c r="T280" s="72"/>
      <c r="U280" s="72"/>
      <c r="V280" s="7"/>
      <c r="W280" s="7"/>
      <c r="X280" s="7"/>
      <c r="Y280" s="7"/>
      <c r="Z280" s="7"/>
      <c r="AA280" s="7"/>
      <c r="AB280" s="7"/>
      <c r="AC280" s="7"/>
      <c r="AD280" s="7"/>
    </row>
    <row r="281" spans="1:30" ht="24.9" customHeight="1" x14ac:dyDescent="0.3">
      <c r="A281" s="22"/>
      <c r="B281" s="3" t="s">
        <v>164</v>
      </c>
      <c r="C281" s="88"/>
      <c r="D281" s="88"/>
      <c r="E281" s="88"/>
      <c r="F281" s="88"/>
      <c r="G281" s="88"/>
      <c r="I281" s="7"/>
      <c r="J281" s="89" t="str">
        <f>IF(C281="","",IF(OR(C281=C283,C281=C285),0,IF(OR(C281=P281,C281=P283,C281=P285),1,0)))</f>
        <v/>
      </c>
      <c r="K281" s="90" t="s">
        <v>165</v>
      </c>
      <c r="L281" s="91">
        <v>1</v>
      </c>
      <c r="M281" s="7"/>
      <c r="N281" s="22"/>
      <c r="O281" s="3" t="s">
        <v>164</v>
      </c>
      <c r="P281" s="68" t="s">
        <v>220</v>
      </c>
      <c r="Q281" s="67"/>
      <c r="R281" s="67"/>
      <c r="S281" s="67"/>
      <c r="T281" s="67"/>
      <c r="V281" s="7"/>
      <c r="W281" s="7"/>
      <c r="X281" s="7"/>
      <c r="Y281" s="7"/>
      <c r="Z281" s="7"/>
      <c r="AA281" s="7"/>
      <c r="AB281" s="7"/>
      <c r="AC281" s="7"/>
      <c r="AD281" s="7"/>
    </row>
    <row r="282" spans="1:30" customFormat="1" ht="6" customHeight="1" x14ac:dyDescent="0.3">
      <c r="I282" s="7"/>
      <c r="J282" s="29"/>
      <c r="K282" s="30"/>
      <c r="L282" s="29"/>
      <c r="M282" s="7"/>
      <c r="V282" s="7"/>
      <c r="W282" s="7"/>
      <c r="X282" s="7"/>
      <c r="Y282" s="7"/>
      <c r="Z282" s="7"/>
      <c r="AA282" s="7"/>
      <c r="AB282" s="7"/>
      <c r="AC282" s="7"/>
      <c r="AD282" s="7"/>
    </row>
    <row r="283" spans="1:30" ht="24.9" customHeight="1" x14ac:dyDescent="0.3">
      <c r="A283" s="22"/>
      <c r="B283" s="3" t="s">
        <v>164</v>
      </c>
      <c r="C283" s="88"/>
      <c r="D283" s="88"/>
      <c r="E283" s="88"/>
      <c r="F283" s="88"/>
      <c r="G283" s="88"/>
      <c r="I283" s="7"/>
      <c r="J283" s="89" t="str">
        <f>IF(C283="","",IF(OR(C283=C281,C283=C285),0,IF(OR(C283=P283,C283=P281,C283=P285),1,0)))</f>
        <v/>
      </c>
      <c r="K283" s="90" t="s">
        <v>165</v>
      </c>
      <c r="L283" s="91">
        <v>1</v>
      </c>
      <c r="M283" s="7"/>
      <c r="N283" s="22"/>
      <c r="O283" s="3" t="s">
        <v>164</v>
      </c>
      <c r="P283" s="68" t="s">
        <v>221</v>
      </c>
      <c r="Q283" s="67"/>
      <c r="R283" s="67"/>
      <c r="S283" s="67"/>
      <c r="T283" s="67"/>
      <c r="V283" s="7"/>
      <c r="W283" s="7"/>
      <c r="X283" s="7"/>
      <c r="Y283" s="7"/>
      <c r="Z283" s="7"/>
      <c r="AA283" s="7"/>
      <c r="AB283" s="7"/>
      <c r="AC283" s="7"/>
      <c r="AD283" s="7"/>
    </row>
    <row r="284" spans="1:30" customFormat="1" ht="6" customHeight="1" x14ac:dyDescent="0.3">
      <c r="I284" s="7"/>
      <c r="J284" s="29"/>
      <c r="K284" s="30"/>
      <c r="L284" s="29"/>
      <c r="M284" s="7"/>
      <c r="V284" s="7"/>
      <c r="W284" s="7"/>
      <c r="X284" s="7"/>
      <c r="Y284" s="7"/>
      <c r="Z284" s="7"/>
      <c r="AA284" s="7"/>
      <c r="AB284" s="7"/>
      <c r="AC284" s="7"/>
      <c r="AD284" s="7"/>
    </row>
    <row r="285" spans="1:30" ht="24.9" customHeight="1" x14ac:dyDescent="0.3">
      <c r="A285" s="22"/>
      <c r="B285" s="3" t="s">
        <v>164</v>
      </c>
      <c r="C285" s="88"/>
      <c r="D285" s="88"/>
      <c r="E285" s="88"/>
      <c r="F285" s="88"/>
      <c r="G285" s="88"/>
      <c r="I285" s="7"/>
      <c r="J285" s="89" t="str">
        <f>IF(C285="","",IF(OR(C285=C281,C285=C283),0,IF(OR(C285=P285,C285=P281,C285=P283),1,0)))</f>
        <v/>
      </c>
      <c r="K285" s="90" t="s">
        <v>165</v>
      </c>
      <c r="L285" s="91">
        <v>1</v>
      </c>
      <c r="M285" s="7"/>
      <c r="N285" s="22"/>
      <c r="O285" s="3" t="s">
        <v>164</v>
      </c>
      <c r="P285" s="68" t="s">
        <v>222</v>
      </c>
      <c r="Q285" s="67"/>
      <c r="R285" s="67"/>
      <c r="S285" s="67"/>
      <c r="T285" s="67"/>
      <c r="V285" s="7"/>
      <c r="W285" s="7"/>
      <c r="X285" s="7"/>
      <c r="Y285" s="7"/>
      <c r="Z285" s="7"/>
      <c r="AA285" s="7"/>
      <c r="AB285" s="7"/>
      <c r="AC285" s="7"/>
      <c r="AD285" s="7"/>
    </row>
    <row r="286" spans="1:30" ht="24.9" customHeight="1" x14ac:dyDescent="0.3">
      <c r="A286" s="22"/>
      <c r="B286" s="2"/>
      <c r="I286" s="7"/>
      <c r="J286" s="7"/>
      <c r="K286" s="7"/>
      <c r="L286" s="7"/>
      <c r="M286" s="7"/>
      <c r="N286" s="22"/>
      <c r="O286" s="2"/>
      <c r="V286" s="7"/>
      <c r="W286" s="7"/>
      <c r="X286" s="7"/>
      <c r="Y286" s="7"/>
      <c r="Z286" s="7"/>
      <c r="AA286" s="7"/>
      <c r="AB286" s="7"/>
      <c r="AC286" s="7"/>
      <c r="AD286" s="7"/>
    </row>
    <row r="287" spans="1:30" ht="20.100000000000001" customHeight="1" x14ac:dyDescent="0.3">
      <c r="A287" s="21">
        <v>25</v>
      </c>
      <c r="B287" s="77" t="s">
        <v>236</v>
      </c>
      <c r="C287" s="72"/>
      <c r="D287" s="72"/>
      <c r="E287" s="72"/>
      <c r="F287" s="72"/>
      <c r="G287" s="72"/>
      <c r="H287" s="72"/>
      <c r="I287" s="7"/>
      <c r="J287" s="7"/>
      <c r="K287" s="7"/>
      <c r="L287" s="7"/>
      <c r="M287" s="7"/>
      <c r="N287" s="21">
        <f>A287</f>
        <v>25</v>
      </c>
      <c r="O287" s="72" t="str">
        <f>B287</f>
        <v>Wie heißen die 3 Phasen des Verkaufsgespräches?</v>
      </c>
      <c r="P287" s="72"/>
      <c r="Q287" s="72"/>
      <c r="R287" s="72"/>
      <c r="S287" s="72"/>
      <c r="T287" s="72"/>
      <c r="U287" s="72"/>
      <c r="V287" s="7"/>
      <c r="W287" s="7"/>
      <c r="X287" s="7"/>
      <c r="Y287" s="7"/>
      <c r="Z287" s="7"/>
      <c r="AA287" s="7"/>
      <c r="AB287" s="7"/>
      <c r="AC287" s="7"/>
      <c r="AD287" s="7"/>
    </row>
    <row r="288" spans="1:30" ht="24.9" customHeight="1" x14ac:dyDescent="0.3">
      <c r="A288" s="22"/>
      <c r="B288" s="3" t="s">
        <v>164</v>
      </c>
      <c r="C288" s="88"/>
      <c r="D288" s="88"/>
      <c r="E288" s="88"/>
      <c r="F288" s="88"/>
      <c r="G288" s="88"/>
      <c r="I288" s="7"/>
      <c r="J288" s="89" t="str">
        <f>IF(C288="","",IF(OR(C288=C290,C288=C292),0,IF(OR(C288=P288,C288=P290,C288=P292),1,0)))</f>
        <v/>
      </c>
      <c r="K288" s="90" t="s">
        <v>165</v>
      </c>
      <c r="L288" s="91">
        <v>1</v>
      </c>
      <c r="M288" s="7"/>
      <c r="N288" s="22"/>
      <c r="O288" s="3" t="s">
        <v>164</v>
      </c>
      <c r="P288" s="68" t="s">
        <v>223</v>
      </c>
      <c r="Q288" s="67"/>
      <c r="R288" s="67"/>
      <c r="S288" s="67"/>
      <c r="T288" s="67"/>
      <c r="V288" s="7"/>
      <c r="W288" s="7"/>
      <c r="X288" s="7"/>
      <c r="Y288" s="7"/>
      <c r="Z288" s="7"/>
      <c r="AA288" s="7"/>
      <c r="AB288" s="7"/>
      <c r="AC288" s="7"/>
      <c r="AD288" s="7"/>
    </row>
    <row r="289" spans="1:30" customFormat="1" ht="6" customHeight="1" x14ac:dyDescent="0.3">
      <c r="I289" s="7"/>
      <c r="J289" s="29"/>
      <c r="K289" s="30"/>
      <c r="L289" s="29"/>
      <c r="M289" s="7"/>
      <c r="V289" s="7"/>
      <c r="W289" s="7"/>
      <c r="X289" s="7"/>
      <c r="Y289" s="7"/>
      <c r="Z289" s="7"/>
      <c r="AA289" s="7"/>
      <c r="AB289" s="7"/>
      <c r="AC289" s="7"/>
      <c r="AD289" s="7"/>
    </row>
    <row r="290" spans="1:30" ht="24.9" customHeight="1" x14ac:dyDescent="0.3">
      <c r="A290" s="22"/>
      <c r="B290" s="3" t="s">
        <v>164</v>
      </c>
      <c r="C290" s="88"/>
      <c r="D290" s="88"/>
      <c r="E290" s="88"/>
      <c r="F290" s="88"/>
      <c r="G290" s="88"/>
      <c r="I290" s="7"/>
      <c r="J290" s="89" t="str">
        <f>IF(C290="","",IF(OR(C290=C288,C290=C292),0,IF(OR(C290=P290,C290=P288,C290=P292),1,0)))</f>
        <v/>
      </c>
      <c r="K290" s="90" t="s">
        <v>165</v>
      </c>
      <c r="L290" s="91">
        <v>1</v>
      </c>
      <c r="M290" s="7"/>
      <c r="N290" s="22"/>
      <c r="O290" s="3" t="s">
        <v>164</v>
      </c>
      <c r="P290" s="68" t="s">
        <v>224</v>
      </c>
      <c r="Q290" s="67"/>
      <c r="R290" s="67"/>
      <c r="S290" s="67"/>
      <c r="T290" s="67"/>
      <c r="V290" s="7"/>
      <c r="W290" s="7"/>
      <c r="X290" s="7"/>
      <c r="Y290" s="7"/>
      <c r="Z290" s="7"/>
      <c r="AA290" s="7"/>
      <c r="AB290" s="7"/>
      <c r="AC290" s="7"/>
      <c r="AD290" s="7"/>
    </row>
    <row r="291" spans="1:30" customFormat="1" ht="6" customHeight="1" x14ac:dyDescent="0.3">
      <c r="I291" s="7"/>
      <c r="J291" s="29"/>
      <c r="K291" s="30"/>
      <c r="L291" s="29"/>
      <c r="M291" s="7"/>
      <c r="V291" s="7"/>
      <c r="W291" s="7"/>
      <c r="X291" s="7"/>
      <c r="Y291" s="7"/>
      <c r="Z291" s="7"/>
      <c r="AA291" s="7"/>
      <c r="AB291" s="7"/>
      <c r="AC291" s="7"/>
      <c r="AD291" s="7"/>
    </row>
    <row r="292" spans="1:30" ht="24.9" customHeight="1" x14ac:dyDescent="0.3">
      <c r="A292" s="22"/>
      <c r="B292" s="3" t="s">
        <v>164</v>
      </c>
      <c r="C292" s="88"/>
      <c r="D292" s="88"/>
      <c r="E292" s="88"/>
      <c r="F292" s="88"/>
      <c r="G292" s="88"/>
      <c r="I292" s="7"/>
      <c r="J292" s="89" t="str">
        <f>IF(C292="","",IF(OR(C292=C288,C292=C290),0,IF(OR(C292=P292,C292=P288,C292=P290),1,0)))</f>
        <v/>
      </c>
      <c r="K292" s="90" t="s">
        <v>165</v>
      </c>
      <c r="L292" s="91">
        <v>1</v>
      </c>
      <c r="M292" s="7"/>
      <c r="N292" s="22"/>
      <c r="O292" s="3" t="s">
        <v>164</v>
      </c>
      <c r="P292" s="68" t="s">
        <v>225</v>
      </c>
      <c r="Q292" s="67"/>
      <c r="R292" s="67"/>
      <c r="S292" s="67"/>
      <c r="T292" s="67"/>
      <c r="V292" s="7"/>
      <c r="W292" s="7"/>
      <c r="X292" s="7"/>
      <c r="Y292" s="7"/>
      <c r="Z292" s="7"/>
      <c r="AA292" s="7"/>
      <c r="AB292" s="7"/>
      <c r="AC292" s="7"/>
      <c r="AD292" s="7"/>
    </row>
    <row r="293" spans="1:30" ht="24.9" customHeight="1" x14ac:dyDescent="0.3">
      <c r="A293" s="22"/>
      <c r="B293" s="2"/>
      <c r="I293" s="7"/>
      <c r="J293" s="7"/>
      <c r="K293" s="7"/>
      <c r="L293" s="7"/>
      <c r="M293" s="7"/>
      <c r="N293" s="22"/>
      <c r="O293" s="2"/>
      <c r="V293" s="7"/>
      <c r="W293" s="7"/>
      <c r="X293" s="7"/>
      <c r="Y293" s="7"/>
      <c r="Z293" s="7"/>
      <c r="AA293" s="7"/>
      <c r="AB293" s="7"/>
      <c r="AC293" s="7"/>
      <c r="AD293" s="7"/>
    </row>
    <row r="294" spans="1:30" ht="50.1" customHeight="1" x14ac:dyDescent="0.3">
      <c r="A294" s="21">
        <v>26</v>
      </c>
      <c r="B294" s="84" t="s">
        <v>238</v>
      </c>
      <c r="C294" s="79"/>
      <c r="D294" s="79"/>
      <c r="E294" s="79"/>
      <c r="F294" s="79"/>
      <c r="G294" s="79"/>
      <c r="H294" s="79"/>
      <c r="I294" s="7"/>
      <c r="J294" s="7"/>
      <c r="K294" s="7"/>
      <c r="L294" s="7"/>
      <c r="M294" s="7"/>
      <c r="N294" s="21">
        <f>A294</f>
        <v>26</v>
      </c>
      <c r="O294" s="72" t="str">
        <f>B294</f>
        <v>Das Verkaufsgespräch: Wie heißt die Einleitungsphase eines Verkaufs-gespräches und was sollte Phase des Verkaufsgespräches passieren?
Anderer Name</v>
      </c>
      <c r="P294" s="72"/>
      <c r="Q294" s="72"/>
      <c r="R294" s="72"/>
      <c r="S294" s="72"/>
      <c r="T294" s="72"/>
      <c r="U294" s="72"/>
      <c r="V294" s="7"/>
      <c r="W294" s="7"/>
      <c r="X294" s="7"/>
      <c r="Y294" s="7"/>
      <c r="Z294" s="7"/>
      <c r="AA294" s="7"/>
      <c r="AB294" s="7"/>
      <c r="AC294" s="7"/>
      <c r="AD294" s="7"/>
    </row>
    <row r="295" spans="1:30" ht="24.9" customHeight="1" x14ac:dyDescent="0.3">
      <c r="A295" s="22"/>
      <c r="B295" s="3" t="s">
        <v>164</v>
      </c>
      <c r="C295" s="87"/>
      <c r="D295" s="87"/>
      <c r="E295" s="87"/>
      <c r="F295" s="87"/>
      <c r="G295" s="87"/>
      <c r="I295" s="7"/>
      <c r="J295" s="89" t="str">
        <f>IF(C295="","",IF(C295=P295,1,0))</f>
        <v/>
      </c>
      <c r="K295" s="90" t="s">
        <v>165</v>
      </c>
      <c r="L295" s="91">
        <v>1</v>
      </c>
      <c r="M295" s="7"/>
      <c r="N295" s="22"/>
      <c r="O295" s="3" t="s">
        <v>164</v>
      </c>
      <c r="P295" s="68" t="s">
        <v>223</v>
      </c>
      <c r="Q295" s="67"/>
      <c r="R295" s="67"/>
      <c r="S295" s="67"/>
      <c r="T295" s="67"/>
      <c r="V295" s="7"/>
      <c r="W295" s="7"/>
      <c r="X295" s="7"/>
      <c r="Y295" s="7"/>
      <c r="Z295" s="7"/>
      <c r="AA295" s="7"/>
      <c r="AB295" s="7"/>
      <c r="AC295" s="7"/>
      <c r="AD295" s="7"/>
    </row>
    <row r="296" spans="1:30" customFormat="1" ht="20.100000000000001" customHeight="1" x14ac:dyDescent="0.3">
      <c r="B296" s="65" t="s">
        <v>237</v>
      </c>
      <c r="I296" s="7"/>
      <c r="J296" s="29"/>
      <c r="K296" s="30"/>
      <c r="L296" s="29"/>
      <c r="M296" s="7"/>
      <c r="O296" s="65" t="str">
        <f>B296</f>
        <v>Mögliche Aktivitäten während dieser Phase</v>
      </c>
      <c r="V296" s="7"/>
      <c r="W296" s="7"/>
      <c r="X296" s="7"/>
      <c r="Y296" s="7"/>
      <c r="Z296" s="7"/>
      <c r="AA296" s="7"/>
      <c r="AB296" s="7"/>
      <c r="AC296" s="7"/>
      <c r="AD296" s="7"/>
    </row>
    <row r="297" spans="1:30" ht="24.9" customHeight="1" x14ac:dyDescent="0.3">
      <c r="A297" s="22"/>
      <c r="B297" s="3" t="s">
        <v>164</v>
      </c>
      <c r="C297" s="87"/>
      <c r="D297" s="87"/>
      <c r="E297" s="87"/>
      <c r="F297" s="87"/>
      <c r="G297" s="87"/>
      <c r="I297" s="7"/>
      <c r="J297" s="89" t="str">
        <f>IF(C297="","",IF(OR(C297=C299,C297=C301),0,IF(OR(C297=P297,C297=P299,C297=P301),1,0)))</f>
        <v/>
      </c>
      <c r="K297" s="90" t="s">
        <v>165</v>
      </c>
      <c r="L297" s="91">
        <v>1</v>
      </c>
      <c r="M297" s="7"/>
      <c r="N297" s="22"/>
      <c r="O297" s="3" t="s">
        <v>164</v>
      </c>
      <c r="P297" s="68" t="s">
        <v>226</v>
      </c>
      <c r="Q297" s="67"/>
      <c r="R297" s="67"/>
      <c r="S297" s="67"/>
      <c r="T297" s="67"/>
      <c r="V297" s="7"/>
      <c r="W297" s="7"/>
      <c r="X297" s="7"/>
      <c r="Y297" s="7"/>
      <c r="Z297" s="7"/>
      <c r="AA297" s="7"/>
      <c r="AB297" s="7"/>
      <c r="AC297" s="7"/>
      <c r="AD297" s="7"/>
    </row>
    <row r="298" spans="1:30" customFormat="1" ht="6" customHeight="1" x14ac:dyDescent="0.3">
      <c r="I298" s="7"/>
      <c r="J298" s="29"/>
      <c r="K298" s="30"/>
      <c r="L298" s="29"/>
      <c r="M298" s="7"/>
      <c r="V298" s="7"/>
      <c r="W298" s="7"/>
      <c r="X298" s="7"/>
      <c r="Y298" s="7"/>
      <c r="Z298" s="7"/>
      <c r="AA298" s="7"/>
      <c r="AB298" s="7"/>
      <c r="AC298" s="7"/>
      <c r="AD298" s="7"/>
    </row>
    <row r="299" spans="1:30" ht="24.9" customHeight="1" x14ac:dyDescent="0.3">
      <c r="A299" s="22"/>
      <c r="B299" s="3" t="s">
        <v>164</v>
      </c>
      <c r="C299" s="87"/>
      <c r="D299" s="87"/>
      <c r="E299" s="87"/>
      <c r="F299" s="87"/>
      <c r="G299" s="87"/>
      <c r="I299" s="7"/>
      <c r="J299" s="89" t="str">
        <f>IF(C299="","",IF(OR(C299=C297,C299=C301),0,IF(OR(C299=P299,C299=P297,C299=P301),1,0)))</f>
        <v/>
      </c>
      <c r="K299" s="90" t="s">
        <v>165</v>
      </c>
      <c r="L299" s="91">
        <v>1</v>
      </c>
      <c r="M299" s="7"/>
      <c r="N299" s="22"/>
      <c r="O299" s="3" t="s">
        <v>164</v>
      </c>
      <c r="P299" s="68" t="s">
        <v>227</v>
      </c>
      <c r="Q299" s="67"/>
      <c r="R299" s="67"/>
      <c r="S299" s="67"/>
      <c r="T299" s="67"/>
      <c r="V299" s="7"/>
      <c r="W299" s="7"/>
      <c r="X299" s="7"/>
      <c r="Y299" s="7"/>
      <c r="Z299" s="7"/>
      <c r="AA299" s="7"/>
      <c r="AB299" s="7"/>
      <c r="AC299" s="7"/>
      <c r="AD299" s="7"/>
    </row>
    <row r="300" spans="1:30" customFormat="1" ht="6" customHeight="1" x14ac:dyDescent="0.3">
      <c r="I300" s="7"/>
      <c r="J300" s="29"/>
      <c r="K300" s="30"/>
      <c r="L300" s="29"/>
      <c r="M300" s="7"/>
      <c r="V300" s="7"/>
      <c r="W300" s="7"/>
      <c r="X300" s="7"/>
      <c r="Y300" s="7"/>
      <c r="Z300" s="7"/>
      <c r="AA300" s="7"/>
      <c r="AB300" s="7"/>
      <c r="AC300" s="7"/>
      <c r="AD300" s="7"/>
    </row>
    <row r="301" spans="1:30" ht="24.9" customHeight="1" x14ac:dyDescent="0.3">
      <c r="A301" s="22"/>
      <c r="B301" s="3" t="s">
        <v>164</v>
      </c>
      <c r="C301" s="87"/>
      <c r="D301" s="87"/>
      <c r="E301" s="87"/>
      <c r="F301" s="87"/>
      <c r="G301" s="87"/>
      <c r="I301" s="7"/>
      <c r="J301" s="89" t="str">
        <f>IF(C301="","",IF(OR(C301=C297,C301=C299),0,IF(OR(C301=P301,C301=P297,C301=P299),1,0)))</f>
        <v/>
      </c>
      <c r="K301" s="90" t="s">
        <v>165</v>
      </c>
      <c r="L301" s="91">
        <v>1</v>
      </c>
      <c r="M301" s="7"/>
      <c r="N301" s="22"/>
      <c r="O301" s="3" t="s">
        <v>164</v>
      </c>
      <c r="P301" s="68" t="s">
        <v>228</v>
      </c>
      <c r="Q301" s="67"/>
      <c r="R301" s="67"/>
      <c r="S301" s="67"/>
      <c r="T301" s="67"/>
      <c r="V301" s="7"/>
      <c r="W301" s="7"/>
      <c r="X301" s="7"/>
      <c r="Y301" s="7"/>
      <c r="Z301" s="7"/>
      <c r="AA301" s="7"/>
      <c r="AB301" s="7"/>
      <c r="AC301" s="7"/>
      <c r="AD301" s="7"/>
    </row>
    <row r="302" spans="1:30" ht="24.9" customHeight="1" x14ac:dyDescent="0.3">
      <c r="A302" s="22"/>
      <c r="B302" s="2"/>
      <c r="I302" s="7"/>
      <c r="J302" s="7"/>
      <c r="K302" s="7"/>
      <c r="L302" s="7"/>
      <c r="M302" s="7"/>
      <c r="N302" s="22"/>
      <c r="O302" s="2"/>
      <c r="V302" s="7"/>
      <c r="W302" s="7"/>
      <c r="X302" s="7"/>
      <c r="Y302" s="7"/>
      <c r="Z302" s="7"/>
      <c r="AA302" s="7"/>
      <c r="AB302" s="7"/>
      <c r="AC302" s="7"/>
      <c r="AD302" s="7"/>
    </row>
    <row r="303" spans="1:30" ht="50.1" customHeight="1" x14ac:dyDescent="0.3">
      <c r="A303" s="21">
        <v>27</v>
      </c>
      <c r="B303" s="84" t="s">
        <v>239</v>
      </c>
      <c r="C303" s="79"/>
      <c r="D303" s="79"/>
      <c r="E303" s="79"/>
      <c r="F303" s="79"/>
      <c r="G303" s="79"/>
      <c r="H303" s="79"/>
      <c r="I303" s="7"/>
      <c r="J303" s="7"/>
      <c r="K303" s="7"/>
      <c r="L303" s="7"/>
      <c r="M303" s="7"/>
      <c r="N303" s="21">
        <f>A303</f>
        <v>27</v>
      </c>
      <c r="O303" s="72" t="str">
        <f>B303</f>
        <v>Das Verkaufsgespräch: Wie heißt die 2. Phase (Hauptteil) eines Verkaufs-gespräches und was sollte Phase des Verkaufsgespräches passieren?
Anderer Name</v>
      </c>
      <c r="P303" s="72"/>
      <c r="Q303" s="72"/>
      <c r="R303" s="72"/>
      <c r="S303" s="72"/>
      <c r="T303" s="72"/>
      <c r="U303" s="72"/>
      <c r="V303" s="7"/>
      <c r="W303" s="7"/>
      <c r="X303" s="7"/>
      <c r="Y303" s="7"/>
      <c r="Z303" s="7"/>
      <c r="AA303" s="7"/>
      <c r="AB303" s="7"/>
      <c r="AC303" s="7"/>
      <c r="AD303" s="7"/>
    </row>
    <row r="304" spans="1:30" ht="24.9" customHeight="1" x14ac:dyDescent="0.3">
      <c r="A304" s="22"/>
      <c r="B304" s="3" t="s">
        <v>164</v>
      </c>
      <c r="C304" s="87"/>
      <c r="D304" s="87"/>
      <c r="E304" s="87"/>
      <c r="F304" s="87"/>
      <c r="G304" s="87"/>
      <c r="I304" s="7"/>
      <c r="J304" s="89" t="str">
        <f>IF(C304="","",IF(C304=P304,1,0))</f>
        <v/>
      </c>
      <c r="K304" s="90" t="s">
        <v>165</v>
      </c>
      <c r="L304" s="91">
        <v>1</v>
      </c>
      <c r="M304" s="7"/>
      <c r="N304" s="22"/>
      <c r="O304" s="3" t="s">
        <v>164</v>
      </c>
      <c r="P304" s="68" t="s">
        <v>224</v>
      </c>
      <c r="Q304" s="67"/>
      <c r="R304" s="67"/>
      <c r="S304" s="67"/>
      <c r="T304" s="67"/>
      <c r="V304" s="7"/>
      <c r="W304" s="7"/>
      <c r="X304" s="7"/>
      <c r="Y304" s="7"/>
      <c r="Z304" s="7"/>
      <c r="AA304" s="7"/>
      <c r="AB304" s="7"/>
      <c r="AC304" s="7"/>
      <c r="AD304" s="7"/>
    </row>
    <row r="305" spans="1:30" customFormat="1" ht="20.100000000000001" customHeight="1" x14ac:dyDescent="0.3">
      <c r="B305" s="65" t="s">
        <v>237</v>
      </c>
      <c r="I305" s="7"/>
      <c r="J305" s="29"/>
      <c r="K305" s="30"/>
      <c r="L305" s="29"/>
      <c r="M305" s="7"/>
      <c r="O305" s="65" t="str">
        <f>B305</f>
        <v>Mögliche Aktivitäten während dieser Phase</v>
      </c>
      <c r="V305" s="7"/>
      <c r="W305" s="7"/>
      <c r="X305" s="7"/>
      <c r="Y305" s="7"/>
      <c r="Z305" s="7"/>
      <c r="AA305" s="7"/>
      <c r="AB305" s="7"/>
      <c r="AC305" s="7"/>
      <c r="AD305" s="7"/>
    </row>
    <row r="306" spans="1:30" ht="24.9" customHeight="1" x14ac:dyDescent="0.3">
      <c r="A306" s="22"/>
      <c r="B306" s="3" t="s">
        <v>164</v>
      </c>
      <c r="C306" s="87"/>
      <c r="D306" s="87"/>
      <c r="E306" s="87"/>
      <c r="F306" s="87"/>
      <c r="G306" s="87"/>
      <c r="I306" s="7"/>
      <c r="J306" s="89" t="str">
        <f>IF(C306="","",IF(OR(C306=C308,C306=C310),0,IF(OR(C306=P306,C306=P308,C306=P310),1,0)))</f>
        <v/>
      </c>
      <c r="K306" s="90" t="s">
        <v>165</v>
      </c>
      <c r="L306" s="91">
        <v>1</v>
      </c>
      <c r="M306" s="7"/>
      <c r="N306" s="22"/>
      <c r="O306" s="3" t="s">
        <v>164</v>
      </c>
      <c r="P306" s="68" t="s">
        <v>229</v>
      </c>
      <c r="Q306" s="67"/>
      <c r="R306" s="67"/>
      <c r="S306" s="67"/>
      <c r="T306" s="67"/>
      <c r="V306" s="7"/>
      <c r="W306" s="7"/>
      <c r="X306" s="7"/>
      <c r="Y306" s="7"/>
      <c r="Z306" s="7"/>
      <c r="AA306" s="7"/>
      <c r="AB306" s="7"/>
      <c r="AC306" s="7"/>
      <c r="AD306" s="7"/>
    </row>
    <row r="307" spans="1:30" customFormat="1" ht="6" customHeight="1" x14ac:dyDescent="0.3">
      <c r="I307" s="7"/>
      <c r="J307" s="29"/>
      <c r="K307" s="30"/>
      <c r="L307" s="29"/>
      <c r="M307" s="7"/>
      <c r="V307" s="7"/>
      <c r="W307" s="7"/>
      <c r="X307" s="7"/>
      <c r="Y307" s="7"/>
      <c r="Z307" s="7"/>
      <c r="AA307" s="7"/>
      <c r="AB307" s="7"/>
      <c r="AC307" s="7"/>
      <c r="AD307" s="7"/>
    </row>
    <row r="308" spans="1:30" ht="24.9" customHeight="1" x14ac:dyDescent="0.3">
      <c r="A308" s="22"/>
      <c r="B308" s="3" t="s">
        <v>164</v>
      </c>
      <c r="C308" s="87"/>
      <c r="D308" s="87"/>
      <c r="E308" s="87"/>
      <c r="F308" s="87"/>
      <c r="G308" s="87"/>
      <c r="I308" s="7"/>
      <c r="J308" s="89" t="str">
        <f>IF(C308="","",IF(OR(C308=C306,C308=C310),0,IF(OR(C308=P308,C308=P306,C308=P310),1,0)))</f>
        <v/>
      </c>
      <c r="K308" s="90" t="s">
        <v>165</v>
      </c>
      <c r="L308" s="91">
        <v>1</v>
      </c>
      <c r="M308" s="7"/>
      <c r="N308" s="22"/>
      <c r="O308" s="3" t="s">
        <v>164</v>
      </c>
      <c r="P308" s="68" t="s">
        <v>230</v>
      </c>
      <c r="Q308" s="67"/>
      <c r="R308" s="67"/>
      <c r="S308" s="67"/>
      <c r="T308" s="67"/>
      <c r="V308" s="7"/>
      <c r="W308" s="7"/>
      <c r="X308" s="7"/>
      <c r="Y308" s="7"/>
      <c r="Z308" s="7"/>
      <c r="AA308" s="7"/>
      <c r="AB308" s="7"/>
      <c r="AC308" s="7"/>
      <c r="AD308" s="7"/>
    </row>
    <row r="309" spans="1:30" customFormat="1" ht="6" customHeight="1" x14ac:dyDescent="0.3">
      <c r="I309" s="7"/>
      <c r="J309" s="29"/>
      <c r="K309" s="30"/>
      <c r="L309" s="29"/>
      <c r="M309" s="7"/>
      <c r="V309" s="7"/>
      <c r="W309" s="7"/>
      <c r="X309" s="7"/>
      <c r="Y309" s="7"/>
      <c r="Z309" s="7"/>
      <c r="AA309" s="7"/>
      <c r="AB309" s="7"/>
      <c r="AC309" s="7"/>
      <c r="AD309" s="7"/>
    </row>
    <row r="310" spans="1:30" ht="24.9" customHeight="1" x14ac:dyDescent="0.3">
      <c r="A310" s="22"/>
      <c r="B310" s="3" t="s">
        <v>164</v>
      </c>
      <c r="C310" s="87"/>
      <c r="D310" s="87"/>
      <c r="E310" s="87"/>
      <c r="F310" s="87"/>
      <c r="G310" s="87"/>
      <c r="I310" s="7"/>
      <c r="J310" s="89" t="str">
        <f>IF(C310="","",IF(OR(C310=C306,C310=C308),0,IF(OR(C310=P310,C310=P306,C310=P308),1,0)))</f>
        <v/>
      </c>
      <c r="K310" s="90" t="s">
        <v>165</v>
      </c>
      <c r="L310" s="91">
        <v>1</v>
      </c>
      <c r="M310" s="7"/>
      <c r="N310" s="22"/>
      <c r="O310" s="3" t="s">
        <v>164</v>
      </c>
      <c r="P310" s="68" t="s">
        <v>231</v>
      </c>
      <c r="Q310" s="67"/>
      <c r="R310" s="67"/>
      <c r="S310" s="67"/>
      <c r="T310" s="67"/>
      <c r="V310" s="7"/>
      <c r="W310" s="7"/>
      <c r="X310" s="7"/>
      <c r="Y310" s="7"/>
      <c r="Z310" s="7"/>
      <c r="AA310" s="7"/>
      <c r="AB310" s="7"/>
      <c r="AC310" s="7"/>
      <c r="AD310" s="7"/>
    </row>
    <row r="311" spans="1:30" ht="24.9" customHeight="1" x14ac:dyDescent="0.3">
      <c r="A311" s="22"/>
      <c r="B311" s="2"/>
      <c r="I311" s="7"/>
      <c r="J311" s="7"/>
      <c r="K311" s="7"/>
      <c r="L311" s="7"/>
      <c r="M311" s="7"/>
      <c r="N311" s="22"/>
      <c r="O311" s="2"/>
      <c r="V311" s="7"/>
      <c r="W311" s="7"/>
      <c r="X311" s="7"/>
      <c r="Y311" s="7"/>
      <c r="Z311" s="7"/>
      <c r="AA311" s="7"/>
      <c r="AB311" s="7"/>
      <c r="AC311" s="7"/>
      <c r="AD311" s="7"/>
    </row>
    <row r="312" spans="1:30" ht="50.1" customHeight="1" x14ac:dyDescent="0.3">
      <c r="A312" s="21">
        <v>28</v>
      </c>
      <c r="B312" s="84" t="s">
        <v>240</v>
      </c>
      <c r="C312" s="79"/>
      <c r="D312" s="79"/>
      <c r="E312" s="79"/>
      <c r="F312" s="79"/>
      <c r="G312" s="79"/>
      <c r="H312" s="79"/>
      <c r="I312" s="7"/>
      <c r="J312" s="7"/>
      <c r="K312" s="7"/>
      <c r="L312" s="7"/>
      <c r="M312" s="7"/>
      <c r="N312" s="21">
        <f>A312</f>
        <v>28</v>
      </c>
      <c r="O312" s="72" t="str">
        <f>B312</f>
        <v>28. Das Verkaufsgespräch: Wie heißt die 3. Phase (Schluss) eines Verkaufs-gespräches und was sollte Phase des Verkaufsgespräches passieren?
Anderer Name</v>
      </c>
      <c r="P312" s="72"/>
      <c r="Q312" s="72"/>
      <c r="R312" s="72"/>
      <c r="S312" s="72"/>
      <c r="T312" s="72"/>
      <c r="U312" s="72"/>
      <c r="V312" s="7"/>
      <c r="W312" s="7"/>
      <c r="X312" s="7"/>
      <c r="Y312" s="7"/>
      <c r="Z312" s="7"/>
      <c r="AA312" s="7"/>
      <c r="AB312" s="7"/>
      <c r="AC312" s="7"/>
      <c r="AD312" s="7"/>
    </row>
    <row r="313" spans="1:30" ht="24.9" customHeight="1" x14ac:dyDescent="0.3">
      <c r="A313" s="22"/>
      <c r="B313" s="3" t="s">
        <v>164</v>
      </c>
      <c r="C313" s="87"/>
      <c r="D313" s="87"/>
      <c r="E313" s="87"/>
      <c r="F313" s="87"/>
      <c r="G313" s="87"/>
      <c r="I313" s="7"/>
      <c r="J313" s="89" t="str">
        <f>IF(C313="","",IF(C313=P313,1,0))</f>
        <v/>
      </c>
      <c r="K313" s="90" t="s">
        <v>165</v>
      </c>
      <c r="L313" s="91">
        <v>1</v>
      </c>
      <c r="M313" s="7"/>
      <c r="N313" s="22"/>
      <c r="O313" s="3" t="s">
        <v>164</v>
      </c>
      <c r="P313" s="68" t="s">
        <v>225</v>
      </c>
      <c r="Q313" s="67"/>
      <c r="R313" s="67"/>
      <c r="S313" s="67"/>
      <c r="T313" s="67"/>
      <c r="V313" s="7"/>
      <c r="W313" s="7"/>
      <c r="X313" s="7"/>
      <c r="Y313" s="7"/>
      <c r="Z313" s="7"/>
      <c r="AA313" s="7"/>
      <c r="AB313" s="7"/>
      <c r="AC313" s="7"/>
      <c r="AD313" s="7"/>
    </row>
    <row r="314" spans="1:30" customFormat="1" ht="20.100000000000001" customHeight="1" x14ac:dyDescent="0.3">
      <c r="B314" s="65" t="s">
        <v>237</v>
      </c>
      <c r="I314" s="7"/>
      <c r="J314" s="29"/>
      <c r="K314" s="30"/>
      <c r="L314" s="29"/>
      <c r="M314" s="7"/>
      <c r="O314" s="65" t="str">
        <f>B314</f>
        <v>Mögliche Aktivitäten während dieser Phase</v>
      </c>
      <c r="V314" s="7"/>
      <c r="W314" s="7"/>
      <c r="X314" s="7"/>
      <c r="Y314" s="7"/>
      <c r="Z314" s="7"/>
      <c r="AA314" s="7"/>
      <c r="AB314" s="7"/>
      <c r="AC314" s="7"/>
      <c r="AD314" s="7"/>
    </row>
    <row r="315" spans="1:30" ht="24.9" customHeight="1" x14ac:dyDescent="0.3">
      <c r="A315" s="22"/>
      <c r="B315" s="3" t="s">
        <v>164</v>
      </c>
      <c r="C315" s="87"/>
      <c r="D315" s="87"/>
      <c r="E315" s="87"/>
      <c r="F315" s="87"/>
      <c r="G315" s="87"/>
      <c r="I315" s="7"/>
      <c r="J315" s="89" t="str">
        <f>IF(C315="","",IF(OR(C315=C317,C315=C319),0,IF(OR(C315=P315,C315=P317,C315=P319),1,0)))</f>
        <v/>
      </c>
      <c r="K315" s="90" t="s">
        <v>165</v>
      </c>
      <c r="L315" s="91">
        <v>1</v>
      </c>
      <c r="M315" s="7"/>
      <c r="N315" s="22"/>
      <c r="O315" s="3" t="s">
        <v>164</v>
      </c>
      <c r="P315" s="68" t="s">
        <v>232</v>
      </c>
      <c r="Q315" s="67"/>
      <c r="R315" s="67"/>
      <c r="S315" s="67"/>
      <c r="T315" s="67"/>
      <c r="V315" s="7"/>
      <c r="W315" s="7"/>
      <c r="X315" s="7"/>
      <c r="Y315" s="7"/>
      <c r="Z315" s="7"/>
      <c r="AA315" s="7"/>
      <c r="AB315" s="7"/>
      <c r="AC315" s="7"/>
      <c r="AD315" s="7"/>
    </row>
    <row r="316" spans="1:30" customFormat="1" ht="6" customHeight="1" x14ac:dyDescent="0.3">
      <c r="I316" s="7"/>
      <c r="J316" s="29"/>
      <c r="K316" s="30"/>
      <c r="L316" s="29"/>
      <c r="M316" s="7"/>
      <c r="V316" s="7"/>
      <c r="W316" s="7"/>
      <c r="X316" s="7"/>
      <c r="Y316" s="7"/>
      <c r="Z316" s="7"/>
      <c r="AA316" s="7"/>
      <c r="AB316" s="7"/>
      <c r="AC316" s="7"/>
      <c r="AD316" s="7"/>
    </row>
    <row r="317" spans="1:30" ht="24.9" customHeight="1" x14ac:dyDescent="0.3">
      <c r="A317" s="22"/>
      <c r="B317" s="3" t="s">
        <v>164</v>
      </c>
      <c r="C317" s="87"/>
      <c r="D317" s="87"/>
      <c r="E317" s="87"/>
      <c r="F317" s="87"/>
      <c r="G317" s="87"/>
      <c r="I317" s="7"/>
      <c r="J317" s="89" t="str">
        <f>IF(C317="","",IF(OR(C317=C315,C317=C319),0,IF(OR(C317=P317,C317=P315,C317=P319),1,0)))</f>
        <v/>
      </c>
      <c r="K317" s="90" t="s">
        <v>165</v>
      </c>
      <c r="L317" s="91">
        <v>1</v>
      </c>
      <c r="M317" s="7"/>
      <c r="N317" s="22"/>
      <c r="O317" s="3" t="s">
        <v>164</v>
      </c>
      <c r="P317" s="68" t="s">
        <v>233</v>
      </c>
      <c r="Q317" s="67"/>
      <c r="R317" s="67"/>
      <c r="S317" s="67"/>
      <c r="T317" s="67"/>
      <c r="V317" s="7"/>
      <c r="W317" s="7"/>
      <c r="X317" s="7"/>
      <c r="Y317" s="7"/>
      <c r="Z317" s="7"/>
      <c r="AA317" s="7"/>
      <c r="AB317" s="7"/>
      <c r="AC317" s="7"/>
      <c r="AD317" s="7"/>
    </row>
    <row r="318" spans="1:30" customFormat="1" ht="6" customHeight="1" x14ac:dyDescent="0.3">
      <c r="I318" s="7"/>
      <c r="J318" s="29"/>
      <c r="K318" s="30"/>
      <c r="L318" s="29"/>
      <c r="M318" s="7"/>
      <c r="V318" s="7"/>
      <c r="W318" s="7"/>
      <c r="X318" s="7"/>
      <c r="Y318" s="7"/>
      <c r="Z318" s="7"/>
      <c r="AA318" s="7"/>
      <c r="AB318" s="7"/>
      <c r="AC318" s="7"/>
      <c r="AD318" s="7"/>
    </row>
    <row r="319" spans="1:30" ht="24.9" customHeight="1" x14ac:dyDescent="0.3">
      <c r="A319" s="22"/>
      <c r="B319" s="3" t="s">
        <v>164</v>
      </c>
      <c r="C319" s="87"/>
      <c r="D319" s="87"/>
      <c r="E319" s="87"/>
      <c r="F319" s="87"/>
      <c r="G319" s="87"/>
      <c r="I319" s="7"/>
      <c r="J319" s="89" t="str">
        <f>IF(C319="","",IF(OR(C319=C315,C319=C317),0,IF(OR(C319=P319,C319=P315,C319=P317),1,0)))</f>
        <v/>
      </c>
      <c r="K319" s="90" t="s">
        <v>165</v>
      </c>
      <c r="L319" s="91">
        <v>1</v>
      </c>
      <c r="M319" s="7"/>
      <c r="N319" s="22"/>
      <c r="O319" s="3" t="s">
        <v>164</v>
      </c>
      <c r="P319" s="68" t="s">
        <v>234</v>
      </c>
      <c r="Q319" s="67"/>
      <c r="R319" s="67"/>
      <c r="S319" s="67"/>
      <c r="T319" s="67"/>
      <c r="V319" s="7"/>
      <c r="W319" s="7"/>
      <c r="X319" s="7"/>
      <c r="Y319" s="7"/>
      <c r="Z319" s="7"/>
      <c r="AA319" s="7"/>
      <c r="AB319" s="7"/>
      <c r="AC319" s="7"/>
      <c r="AD319" s="7"/>
    </row>
    <row r="320" spans="1:30" ht="30" customHeight="1" x14ac:dyDescent="0.3">
      <c r="A320" s="22"/>
      <c r="B320" s="2"/>
      <c r="I320" s="7"/>
      <c r="J320" s="7"/>
      <c r="K320" s="7"/>
      <c r="L320" s="7"/>
      <c r="M320" s="7"/>
      <c r="N320" s="22"/>
      <c r="O320" s="2"/>
      <c r="V320" s="7"/>
      <c r="W320" s="7"/>
      <c r="X320" s="7"/>
      <c r="Y320" s="7"/>
      <c r="Z320" s="7"/>
      <c r="AA320" s="7"/>
      <c r="AB320" s="7"/>
      <c r="AC320" s="7"/>
      <c r="AD320" s="7"/>
    </row>
    <row r="321" spans="1:30" ht="27.6" x14ac:dyDescent="0.3">
      <c r="A321" s="8" t="s">
        <v>258</v>
      </c>
      <c r="B321" s="2"/>
      <c r="I321" s="7"/>
      <c r="J321" s="7"/>
      <c r="K321" s="7"/>
      <c r="L321" s="7"/>
      <c r="M321" s="7"/>
      <c r="N321" s="8" t="s">
        <v>258</v>
      </c>
      <c r="O321" s="2"/>
      <c r="V321" s="7"/>
      <c r="W321" s="7"/>
      <c r="X321" s="7"/>
      <c r="Y321" s="7"/>
      <c r="Z321" s="7"/>
      <c r="AA321" s="7"/>
      <c r="AB321" s="7"/>
      <c r="AC321" s="7"/>
      <c r="AD321" s="7"/>
    </row>
    <row r="322" spans="1:30" ht="24.9" customHeight="1" x14ac:dyDescent="0.3">
      <c r="A322" s="22"/>
      <c r="B322" s="2"/>
      <c r="I322" s="7"/>
      <c r="J322" s="7"/>
      <c r="K322" s="7"/>
      <c r="L322" s="7"/>
      <c r="M322" s="7"/>
      <c r="N322" s="22"/>
      <c r="O322" s="2"/>
      <c r="V322" s="7"/>
      <c r="W322" s="7"/>
      <c r="X322" s="7"/>
      <c r="Y322" s="7"/>
      <c r="Z322" s="7"/>
      <c r="AA322" s="7"/>
      <c r="AB322" s="7"/>
      <c r="AC322" s="7"/>
      <c r="AD322" s="7"/>
    </row>
    <row r="323" spans="1:30" ht="120" customHeight="1" x14ac:dyDescent="0.3">
      <c r="A323" s="21">
        <v>29</v>
      </c>
      <c r="B323" s="77" t="s">
        <v>260</v>
      </c>
      <c r="C323" s="72"/>
      <c r="D323" s="72"/>
      <c r="E323" s="72"/>
      <c r="F323" s="72"/>
      <c r="G323" s="72"/>
      <c r="H323" s="72"/>
      <c r="I323" s="7"/>
      <c r="J323" s="7"/>
      <c r="K323" s="7"/>
      <c r="L323" s="7"/>
      <c r="M323" s="7"/>
      <c r="N323" s="21">
        <f>A323</f>
        <v>29</v>
      </c>
      <c r="O323" s="72" t="str">
        <f>B323</f>
        <v>Bauer Karl Halter möchte auf seinem Bauernhof einen Hofladen einrichten und dort seine qualitativ hochwertigen Lebensmittel anbieten. Er hat bereits alles durchgerechnet und geplant. Einzig bei den Voraussetzungen, die ein Direktvermarkter mitbringen sollte, ist er noch unschlüssig. Was könntest du ihm raten? Welche persönlichen Anforderungen stellt die Direktver-marktung an ihn als Betriebsleiter? Nenne mindestens 5 Anforderungen an die eigene Persönlichkeit!</v>
      </c>
      <c r="P323" s="72"/>
      <c r="Q323" s="72"/>
      <c r="R323" s="72"/>
      <c r="S323" s="72"/>
      <c r="T323" s="72"/>
      <c r="U323" s="72"/>
      <c r="V323" s="7"/>
      <c r="W323" s="7"/>
      <c r="X323" s="7"/>
      <c r="Y323" s="7"/>
      <c r="Z323" s="7"/>
      <c r="AA323" s="7"/>
      <c r="AB323" s="7"/>
      <c r="AC323" s="7"/>
      <c r="AD323" s="7"/>
    </row>
    <row r="324" spans="1:30" ht="24.9" customHeight="1" x14ac:dyDescent="0.3">
      <c r="A324" s="22"/>
      <c r="B324" s="3" t="s">
        <v>164</v>
      </c>
      <c r="C324" s="87"/>
      <c r="D324" s="87"/>
      <c r="E324" s="87"/>
      <c r="F324" s="87"/>
      <c r="G324" s="87"/>
      <c r="I324" s="7"/>
      <c r="J324" s="89" t="str">
        <f>IF(C324="","",IF(OR(C324=C326,C324=C328,C324=C330,C324=C332),0,IF(OR(C324=P324,C324=P326,C324=P328,C324=P330,C324=P332),1,0)))</f>
        <v/>
      </c>
      <c r="K324" s="90" t="s">
        <v>165</v>
      </c>
      <c r="L324" s="91">
        <v>1</v>
      </c>
      <c r="M324" s="7"/>
      <c r="N324" s="22"/>
      <c r="O324" s="3" t="s">
        <v>164</v>
      </c>
      <c r="P324" s="68" t="s">
        <v>243</v>
      </c>
      <c r="Q324" s="67"/>
      <c r="R324" s="67"/>
      <c r="S324" s="67"/>
      <c r="T324" s="67"/>
      <c r="V324" s="7"/>
      <c r="W324" s="7"/>
      <c r="X324" s="7"/>
      <c r="Y324" s="7"/>
      <c r="Z324" s="7"/>
      <c r="AA324" s="7"/>
      <c r="AB324" s="7"/>
      <c r="AC324" s="7"/>
      <c r="AD324" s="7"/>
    </row>
    <row r="325" spans="1:30" customFormat="1" ht="6" customHeight="1" x14ac:dyDescent="0.3">
      <c r="I325" s="7"/>
      <c r="J325" s="29"/>
      <c r="K325" s="30"/>
      <c r="L325" s="29"/>
      <c r="M325" s="7"/>
      <c r="V325" s="7"/>
      <c r="W325" s="7"/>
      <c r="X325" s="7"/>
      <c r="Y325" s="7"/>
      <c r="Z325" s="7"/>
      <c r="AA325" s="7"/>
      <c r="AB325" s="7"/>
      <c r="AC325" s="7"/>
      <c r="AD325" s="7"/>
    </row>
    <row r="326" spans="1:30" ht="24.9" customHeight="1" x14ac:dyDescent="0.3">
      <c r="A326" s="22"/>
      <c r="B326" s="3" t="s">
        <v>164</v>
      </c>
      <c r="C326" s="87"/>
      <c r="D326" s="87"/>
      <c r="E326" s="87"/>
      <c r="F326" s="87"/>
      <c r="G326" s="87"/>
      <c r="I326" s="7"/>
      <c r="J326" s="89" t="str">
        <f>IF(C326="","",IF(OR(C326=C324,C326=C328,C326=C330,C326=C332),0,IF(OR(C326=P326,C326=P324,C326=P328,C326=P330,C326=P332),1,0)))</f>
        <v/>
      </c>
      <c r="K326" s="90" t="s">
        <v>165</v>
      </c>
      <c r="L326" s="91">
        <v>1</v>
      </c>
      <c r="M326" s="7"/>
      <c r="N326" s="22"/>
      <c r="O326" s="3" t="s">
        <v>164</v>
      </c>
      <c r="P326" s="68" t="s">
        <v>36</v>
      </c>
      <c r="Q326" s="67"/>
      <c r="R326" s="67"/>
      <c r="S326" s="67"/>
      <c r="T326" s="67"/>
      <c r="V326" s="7"/>
      <c r="W326" s="7"/>
      <c r="X326" s="7"/>
      <c r="Y326" s="7"/>
      <c r="Z326" s="7"/>
      <c r="AA326" s="7"/>
      <c r="AB326" s="7"/>
      <c r="AC326" s="7"/>
      <c r="AD326" s="7"/>
    </row>
    <row r="327" spans="1:30" customFormat="1" ht="6" customHeight="1" x14ac:dyDescent="0.3">
      <c r="I327" s="7"/>
      <c r="J327" s="29"/>
      <c r="K327" s="30"/>
      <c r="L327" s="29"/>
      <c r="M327" s="7"/>
      <c r="V327" s="7"/>
      <c r="W327" s="7"/>
      <c r="X327" s="7"/>
      <c r="Y327" s="7"/>
      <c r="Z327" s="7"/>
      <c r="AA327" s="7"/>
      <c r="AB327" s="7"/>
      <c r="AC327" s="7"/>
      <c r="AD327" s="7"/>
    </row>
    <row r="328" spans="1:30" ht="24.9" customHeight="1" x14ac:dyDescent="0.3">
      <c r="A328" s="22"/>
      <c r="B328" s="3" t="s">
        <v>164</v>
      </c>
      <c r="C328" s="87"/>
      <c r="D328" s="87"/>
      <c r="E328" s="87"/>
      <c r="F328" s="87"/>
      <c r="G328" s="87"/>
      <c r="I328" s="7"/>
      <c r="J328" s="89" t="str">
        <f>IF(C328="","",IF(OR(C328=C324,C328=C326,C328=C330,C328=C332),0,IF(OR(C328=P328,C328=P324,C328=P326,C328=P330,C328=P332),1,0)))</f>
        <v/>
      </c>
      <c r="K328" s="90" t="s">
        <v>165</v>
      </c>
      <c r="L328" s="91">
        <v>1</v>
      </c>
      <c r="M328" s="7"/>
      <c r="N328" s="22"/>
      <c r="O328" s="3" t="s">
        <v>164</v>
      </c>
      <c r="P328" s="68" t="s">
        <v>244</v>
      </c>
      <c r="Q328" s="67"/>
      <c r="R328" s="67"/>
      <c r="S328" s="67"/>
      <c r="T328" s="67"/>
      <c r="V328" s="7"/>
      <c r="W328" s="7"/>
      <c r="X328" s="7"/>
      <c r="Y328" s="7"/>
      <c r="Z328" s="7"/>
      <c r="AA328" s="7"/>
      <c r="AB328" s="7"/>
      <c r="AC328" s="7"/>
      <c r="AD328" s="7"/>
    </row>
    <row r="329" spans="1:30" customFormat="1" ht="6" customHeight="1" x14ac:dyDescent="0.3">
      <c r="I329" s="7"/>
      <c r="J329" s="29"/>
      <c r="K329" s="30"/>
      <c r="L329" s="29"/>
      <c r="M329" s="7"/>
      <c r="V329" s="7"/>
      <c r="W329" s="7"/>
      <c r="X329" s="7"/>
      <c r="Y329" s="7"/>
      <c r="Z329" s="7"/>
      <c r="AA329" s="7"/>
      <c r="AB329" s="7"/>
      <c r="AC329" s="7"/>
      <c r="AD329" s="7"/>
    </row>
    <row r="330" spans="1:30" ht="24.9" customHeight="1" x14ac:dyDescent="0.3">
      <c r="A330" s="22"/>
      <c r="B330" s="3" t="s">
        <v>164</v>
      </c>
      <c r="C330" s="87"/>
      <c r="D330" s="87"/>
      <c r="E330" s="87"/>
      <c r="F330" s="87"/>
      <c r="G330" s="87"/>
      <c r="I330" s="7"/>
      <c r="J330" s="89" t="str">
        <f>IF(C330="","",IF(OR(C330=C324,C330=C326,C330=C328,C330=C332),0,IF(OR(C330=P330,C330=P324,C330=P326,C330=P328,C330=P332),1,0)))</f>
        <v/>
      </c>
      <c r="K330" s="90" t="s">
        <v>165</v>
      </c>
      <c r="L330" s="91">
        <v>1</v>
      </c>
      <c r="M330" s="7"/>
      <c r="N330" s="22"/>
      <c r="O330" s="3" t="s">
        <v>164</v>
      </c>
      <c r="P330" s="68" t="s">
        <v>245</v>
      </c>
      <c r="Q330" s="67"/>
      <c r="R330" s="67"/>
      <c r="S330" s="67"/>
      <c r="T330" s="67"/>
      <c r="V330" s="7"/>
      <c r="W330" s="7"/>
      <c r="X330" s="7"/>
      <c r="Y330" s="7"/>
      <c r="Z330" s="7"/>
      <c r="AA330" s="7"/>
      <c r="AB330" s="7"/>
      <c r="AC330" s="7"/>
      <c r="AD330" s="7"/>
    </row>
    <row r="331" spans="1:30" customFormat="1" ht="6" customHeight="1" x14ac:dyDescent="0.3">
      <c r="I331" s="7"/>
      <c r="J331" s="29"/>
      <c r="K331" s="30"/>
      <c r="L331" s="29"/>
      <c r="M331" s="7"/>
      <c r="V331" s="7"/>
      <c r="W331" s="7"/>
      <c r="X331" s="7"/>
      <c r="Y331" s="7"/>
      <c r="Z331" s="7"/>
      <c r="AA331" s="7"/>
      <c r="AB331" s="7"/>
      <c r="AC331" s="7"/>
      <c r="AD331" s="7"/>
    </row>
    <row r="332" spans="1:30" ht="24.9" customHeight="1" x14ac:dyDescent="0.3">
      <c r="A332" s="22"/>
      <c r="B332" s="3" t="s">
        <v>164</v>
      </c>
      <c r="C332" s="87"/>
      <c r="D332" s="87"/>
      <c r="E332" s="87"/>
      <c r="F332" s="87"/>
      <c r="G332" s="87"/>
      <c r="I332" s="7"/>
      <c r="J332" s="89" t="str">
        <f>IF(C332="","",IF(OR(C332=C324,C332=C326,C332=C328,C332=C330),0,IF(OR(C332=P332,C332=P324,C332=P326,C332=P328,C332=P330),1,0)))</f>
        <v/>
      </c>
      <c r="K332" s="90" t="s">
        <v>165</v>
      </c>
      <c r="L332" s="91">
        <v>1</v>
      </c>
      <c r="M332" s="7"/>
      <c r="N332" s="22"/>
      <c r="O332" s="3" t="s">
        <v>164</v>
      </c>
      <c r="P332" s="68" t="s">
        <v>246</v>
      </c>
      <c r="Q332" s="67"/>
      <c r="R332" s="67"/>
      <c r="S332" s="67"/>
      <c r="T332" s="67"/>
      <c r="V332" s="7"/>
      <c r="W332" s="7"/>
      <c r="X332" s="7"/>
      <c r="Y332" s="7"/>
      <c r="Z332" s="7"/>
      <c r="AA332" s="7"/>
      <c r="AB332" s="7"/>
      <c r="AC332" s="7"/>
      <c r="AD332" s="7"/>
    </row>
    <row r="333" spans="1:30" ht="24.9" customHeight="1" x14ac:dyDescent="0.3">
      <c r="A333" s="22"/>
      <c r="B333" s="2"/>
      <c r="I333" s="7"/>
      <c r="J333" s="7"/>
      <c r="K333" s="7"/>
      <c r="L333" s="7"/>
      <c r="M333" s="7"/>
      <c r="N333" s="22"/>
      <c r="O333" s="2"/>
      <c r="V333" s="7"/>
      <c r="W333" s="7"/>
      <c r="X333" s="7"/>
      <c r="Y333" s="7"/>
      <c r="Z333" s="7"/>
      <c r="AA333" s="7"/>
      <c r="AB333" s="7"/>
      <c r="AC333" s="7"/>
      <c r="AD333" s="7"/>
    </row>
    <row r="334" spans="1:30" ht="99.9" customHeight="1" x14ac:dyDescent="0.3">
      <c r="A334" s="21">
        <v>30</v>
      </c>
      <c r="B334" s="77" t="s">
        <v>259</v>
      </c>
      <c r="C334" s="72"/>
      <c r="D334" s="72"/>
      <c r="E334" s="72"/>
      <c r="F334" s="72"/>
      <c r="G334" s="72"/>
      <c r="H334" s="72"/>
      <c r="I334" s="7"/>
      <c r="J334" s="7"/>
      <c r="K334" s="7"/>
      <c r="L334" s="7"/>
      <c r="M334" s="7"/>
      <c r="N334" s="21">
        <f>A334</f>
        <v>30</v>
      </c>
      <c r="O334" s="72" t="str">
        <f>B334</f>
        <v>Bauer Karl Halter möchte auf seinem Bauernhof einen Hofladen einrichten und dort seine qualitativ hochwertigen Lebensmittel anbieten. Er hat bereits alles durchgerechnet und geplant. Einzig bei den Voraussetzungen, die eine direkt vermarktende Familie mitbringen sollte, ist er noch unschlüssig. Was könntest du ihm raten? Welche Anforderungen werden an seine Familie gestellt? Nenne mindestens 5 Anforderungen an die Familie!</v>
      </c>
      <c r="P334" s="72"/>
      <c r="Q334" s="72"/>
      <c r="R334" s="72"/>
      <c r="S334" s="72"/>
      <c r="T334" s="72"/>
      <c r="U334" s="72"/>
      <c r="V334" s="7"/>
      <c r="W334" s="7"/>
      <c r="X334" s="7"/>
      <c r="Y334" s="7"/>
      <c r="Z334" s="7"/>
      <c r="AA334" s="7"/>
      <c r="AB334" s="7"/>
      <c r="AC334" s="7"/>
      <c r="AD334" s="7"/>
    </row>
    <row r="335" spans="1:30" ht="24.9" customHeight="1" x14ac:dyDescent="0.3">
      <c r="A335" s="22"/>
      <c r="B335" s="3" t="s">
        <v>164</v>
      </c>
      <c r="C335" s="87"/>
      <c r="D335" s="87"/>
      <c r="E335" s="87"/>
      <c r="F335" s="87"/>
      <c r="G335" s="87"/>
      <c r="I335" s="7"/>
      <c r="J335" s="89" t="str">
        <f>IF(C335="","",IF(OR(C335=C337,C335=C339,C335=C341,C335=C343),0,IF(OR(C335=P335,C335=P337,C335=P339,C335=P341,C335=P343),1,0)))</f>
        <v/>
      </c>
      <c r="K335" s="90" t="s">
        <v>165</v>
      </c>
      <c r="L335" s="91">
        <v>1</v>
      </c>
      <c r="M335" s="7"/>
      <c r="N335" s="22"/>
      <c r="O335" s="3" t="s">
        <v>164</v>
      </c>
      <c r="P335" s="68" t="s">
        <v>247</v>
      </c>
      <c r="Q335" s="67"/>
      <c r="R335" s="67"/>
      <c r="S335" s="67"/>
      <c r="T335" s="67"/>
      <c r="V335" s="7"/>
      <c r="W335" s="7"/>
      <c r="X335" s="7"/>
      <c r="Y335" s="7"/>
      <c r="Z335" s="7"/>
      <c r="AA335" s="7"/>
      <c r="AB335" s="7"/>
      <c r="AC335" s="7"/>
      <c r="AD335" s="7"/>
    </row>
    <row r="336" spans="1:30" customFormat="1" ht="6" customHeight="1" x14ac:dyDescent="0.3">
      <c r="I336" s="7"/>
      <c r="J336" s="29"/>
      <c r="K336" s="30"/>
      <c r="L336" s="29"/>
      <c r="M336" s="7"/>
      <c r="V336" s="7"/>
      <c r="W336" s="7"/>
      <c r="X336" s="7"/>
      <c r="Y336" s="7"/>
      <c r="Z336" s="7"/>
      <c r="AA336" s="7"/>
      <c r="AB336" s="7"/>
      <c r="AC336" s="7"/>
      <c r="AD336" s="7"/>
    </row>
    <row r="337" spans="1:30" ht="24.9" customHeight="1" x14ac:dyDescent="0.3">
      <c r="A337" s="22"/>
      <c r="B337" s="3" t="s">
        <v>164</v>
      </c>
      <c r="C337" s="87"/>
      <c r="D337" s="87"/>
      <c r="E337" s="87"/>
      <c r="F337" s="87"/>
      <c r="G337" s="87"/>
      <c r="I337" s="7"/>
      <c r="J337" s="89" t="str">
        <f>IF(C337="","",IF(OR(C337=C335,C337=C339,C337=C341,C337=C343),0,IF(OR(C337=P337,C337=P335,C337=P339,C337=P341,C337=P343),1,0)))</f>
        <v/>
      </c>
      <c r="K337" s="90" t="s">
        <v>165</v>
      </c>
      <c r="L337" s="91">
        <v>1</v>
      </c>
      <c r="M337" s="7"/>
      <c r="N337" s="22"/>
      <c r="O337" s="3" t="s">
        <v>164</v>
      </c>
      <c r="P337" s="68" t="s">
        <v>248</v>
      </c>
      <c r="Q337" s="67"/>
      <c r="R337" s="67"/>
      <c r="S337" s="67"/>
      <c r="T337" s="67"/>
      <c r="V337" s="7"/>
      <c r="W337" s="7"/>
      <c r="X337" s="7"/>
      <c r="Y337" s="7"/>
      <c r="Z337" s="7"/>
      <c r="AA337" s="7"/>
      <c r="AB337" s="7"/>
      <c r="AC337" s="7"/>
      <c r="AD337" s="7"/>
    </row>
    <row r="338" spans="1:30" customFormat="1" ht="6" customHeight="1" x14ac:dyDescent="0.3">
      <c r="I338" s="7"/>
      <c r="J338" s="29"/>
      <c r="K338" s="30"/>
      <c r="L338" s="29"/>
      <c r="M338" s="7"/>
      <c r="V338" s="7"/>
      <c r="W338" s="7"/>
      <c r="X338" s="7"/>
      <c r="Y338" s="7"/>
      <c r="Z338" s="7"/>
      <c r="AA338" s="7"/>
      <c r="AB338" s="7"/>
      <c r="AC338" s="7"/>
      <c r="AD338" s="7"/>
    </row>
    <row r="339" spans="1:30" ht="24.9" customHeight="1" x14ac:dyDescent="0.3">
      <c r="A339" s="22"/>
      <c r="B339" s="3" t="s">
        <v>164</v>
      </c>
      <c r="C339" s="87"/>
      <c r="D339" s="87"/>
      <c r="E339" s="87"/>
      <c r="F339" s="87"/>
      <c r="G339" s="87"/>
      <c r="I339" s="7"/>
      <c r="J339" s="89" t="str">
        <f>IF(C339="","",IF(OR(C339=C335,C339=C337,C339=C341,C339=C343),0,IF(OR(C339=P339,C339=P335,C339=P337,C339=P341,C339=P343),1,0)))</f>
        <v/>
      </c>
      <c r="K339" s="90" t="s">
        <v>165</v>
      </c>
      <c r="L339" s="91">
        <v>1</v>
      </c>
      <c r="M339" s="7"/>
      <c r="N339" s="22"/>
      <c r="O339" s="3" t="s">
        <v>164</v>
      </c>
      <c r="P339" s="68" t="s">
        <v>249</v>
      </c>
      <c r="Q339" s="67"/>
      <c r="R339" s="67"/>
      <c r="S339" s="67"/>
      <c r="T339" s="67"/>
      <c r="V339" s="7"/>
      <c r="W339" s="7"/>
      <c r="X339" s="7"/>
      <c r="Y339" s="7"/>
      <c r="Z339" s="7"/>
      <c r="AA339" s="7"/>
      <c r="AB339" s="7"/>
      <c r="AC339" s="7"/>
      <c r="AD339" s="7"/>
    </row>
    <row r="340" spans="1:30" customFormat="1" ht="6" customHeight="1" x14ac:dyDescent="0.3">
      <c r="I340" s="7"/>
      <c r="J340" s="29"/>
      <c r="K340" s="30"/>
      <c r="L340" s="29"/>
      <c r="M340" s="7"/>
      <c r="V340" s="7"/>
      <c r="W340" s="7"/>
      <c r="X340" s="7"/>
      <c r="Y340" s="7"/>
      <c r="Z340" s="7"/>
      <c r="AA340" s="7"/>
      <c r="AB340" s="7"/>
      <c r="AC340" s="7"/>
      <c r="AD340" s="7"/>
    </row>
    <row r="341" spans="1:30" ht="24.9" customHeight="1" x14ac:dyDescent="0.3">
      <c r="A341" s="22"/>
      <c r="B341" s="3" t="s">
        <v>164</v>
      </c>
      <c r="C341" s="87"/>
      <c r="D341" s="87"/>
      <c r="E341" s="87"/>
      <c r="F341" s="87"/>
      <c r="G341" s="87"/>
      <c r="I341" s="7"/>
      <c r="J341" s="89" t="str">
        <f>IF(C341="","",IF(OR(C341=C335,C341=C337,C341=C339,C341=C343),0,IF(OR(C341=P341,C341=P335,C341=P337,C341=P339,C341=P343),1,0)))</f>
        <v/>
      </c>
      <c r="K341" s="90" t="s">
        <v>165</v>
      </c>
      <c r="L341" s="91">
        <v>1</v>
      </c>
      <c r="M341" s="7"/>
      <c r="N341" s="22"/>
      <c r="O341" s="3" t="s">
        <v>164</v>
      </c>
      <c r="P341" s="68" t="s">
        <v>250</v>
      </c>
      <c r="Q341" s="67"/>
      <c r="R341" s="67"/>
      <c r="S341" s="67"/>
      <c r="T341" s="67"/>
      <c r="V341" s="7"/>
      <c r="W341" s="7"/>
      <c r="X341" s="7"/>
      <c r="Y341" s="7"/>
      <c r="Z341" s="7"/>
      <c r="AA341" s="7"/>
      <c r="AB341" s="7"/>
      <c r="AC341" s="7"/>
      <c r="AD341" s="7"/>
    </row>
    <row r="342" spans="1:30" customFormat="1" ht="6" customHeight="1" x14ac:dyDescent="0.3">
      <c r="I342" s="7"/>
      <c r="J342" s="29"/>
      <c r="K342" s="30"/>
      <c r="L342" s="29"/>
      <c r="M342" s="7"/>
      <c r="V342" s="7"/>
      <c r="W342" s="7"/>
      <c r="X342" s="7"/>
      <c r="Y342" s="7"/>
      <c r="Z342" s="7"/>
      <c r="AA342" s="7"/>
      <c r="AB342" s="7"/>
      <c r="AC342" s="7"/>
      <c r="AD342" s="7"/>
    </row>
    <row r="343" spans="1:30" ht="24.9" customHeight="1" x14ac:dyDescent="0.3">
      <c r="A343" s="22"/>
      <c r="B343" s="3" t="s">
        <v>164</v>
      </c>
      <c r="C343" s="87"/>
      <c r="D343" s="87"/>
      <c r="E343" s="87"/>
      <c r="F343" s="87"/>
      <c r="G343" s="87"/>
      <c r="I343" s="7"/>
      <c r="J343" s="89" t="str">
        <f>IF(C343="","",IF(OR(C343=C335,C343=C337,C343=C339,C343=C341),0,IF(OR(C343=P343,C343=P335,C343=P337,C343=P339,C343=P341),1,0)))</f>
        <v/>
      </c>
      <c r="K343" s="90" t="s">
        <v>165</v>
      </c>
      <c r="L343" s="91">
        <v>1</v>
      </c>
      <c r="M343" s="7"/>
      <c r="N343" s="22"/>
      <c r="O343" s="3" t="s">
        <v>164</v>
      </c>
      <c r="P343" s="68" t="s">
        <v>251</v>
      </c>
      <c r="Q343" s="67"/>
      <c r="R343" s="67"/>
      <c r="S343" s="67"/>
      <c r="T343" s="67"/>
      <c r="V343" s="7"/>
      <c r="W343" s="7"/>
      <c r="X343" s="7"/>
      <c r="Y343" s="7"/>
      <c r="Z343" s="7"/>
      <c r="AA343" s="7"/>
      <c r="AB343" s="7"/>
      <c r="AC343" s="7"/>
      <c r="AD343" s="7"/>
    </row>
    <row r="344" spans="1:30" ht="24.9" customHeight="1" x14ac:dyDescent="0.3">
      <c r="A344" s="22"/>
      <c r="B344" s="2"/>
      <c r="I344" s="7"/>
      <c r="J344" s="7"/>
      <c r="K344" s="7"/>
      <c r="L344" s="7"/>
      <c r="M344" s="7"/>
      <c r="N344" s="22"/>
      <c r="O344" s="2"/>
      <c r="V344" s="7"/>
      <c r="W344" s="7"/>
      <c r="X344" s="7"/>
      <c r="Y344" s="7"/>
      <c r="Z344" s="7"/>
      <c r="AA344" s="7"/>
      <c r="AB344" s="7"/>
      <c r="AC344" s="7"/>
      <c r="AD344" s="7"/>
    </row>
    <row r="345" spans="1:30" ht="99.9" customHeight="1" x14ac:dyDescent="0.3">
      <c r="A345" s="21">
        <v>31</v>
      </c>
      <c r="B345" s="77" t="s">
        <v>261</v>
      </c>
      <c r="C345" s="72"/>
      <c r="D345" s="72"/>
      <c r="E345" s="72"/>
      <c r="F345" s="72"/>
      <c r="G345" s="72"/>
      <c r="H345" s="72"/>
      <c r="I345" s="7"/>
      <c r="J345" s="7"/>
      <c r="K345" s="7"/>
      <c r="L345" s="7"/>
      <c r="M345" s="7"/>
      <c r="N345" s="21">
        <f>A345</f>
        <v>31</v>
      </c>
      <c r="O345" s="72" t="str">
        <f>B345</f>
        <v>Bauer Karl Halter möchte auf seinem Bauernhof einen Hofladen einrichten und dort seine qualitativ hochwertigen Lebensmittel anbieten. Er hat bereits alles durchgerechnet und geplant. Einzig bei den Voraussetzungen, die ein direkt vermarktender Betrieb mitbringen sollte, ist er noch unschlüssig. Was könntest du ihm raten? Welche Anforderungen werden an seinen Betrieb gestellt? Nenne mindestens 5 betriebliche Voraussetzungen!</v>
      </c>
      <c r="P345" s="72"/>
      <c r="Q345" s="72"/>
      <c r="R345" s="72"/>
      <c r="S345" s="72"/>
      <c r="T345" s="72"/>
      <c r="U345" s="72"/>
      <c r="V345" s="7"/>
      <c r="W345" s="7"/>
      <c r="X345" s="7"/>
      <c r="Y345" s="7"/>
      <c r="Z345" s="7"/>
      <c r="AA345" s="7"/>
      <c r="AB345" s="7"/>
      <c r="AC345" s="7"/>
      <c r="AD345" s="7"/>
    </row>
    <row r="346" spans="1:30" ht="24.9" customHeight="1" x14ac:dyDescent="0.3">
      <c r="A346" s="22"/>
      <c r="B346" s="3" t="s">
        <v>164</v>
      </c>
      <c r="C346" s="87"/>
      <c r="D346" s="87"/>
      <c r="E346" s="87"/>
      <c r="F346" s="87"/>
      <c r="G346" s="87"/>
      <c r="I346" s="7"/>
      <c r="J346" s="89" t="str">
        <f>IF(C346="","",IF(OR(C346=C348,C346=C350,C346=C352,C346=C354),0,IF(OR(C346=P346,C346=P348,C346=P350,C346=P352,C346=P354),1,0)))</f>
        <v/>
      </c>
      <c r="K346" s="90" t="s">
        <v>165</v>
      </c>
      <c r="L346" s="91">
        <v>1</v>
      </c>
      <c r="M346" s="7"/>
      <c r="N346" s="22"/>
      <c r="O346" s="3" t="s">
        <v>164</v>
      </c>
      <c r="P346" s="68" t="s">
        <v>252</v>
      </c>
      <c r="Q346" s="67"/>
      <c r="R346" s="67"/>
      <c r="S346" s="67"/>
      <c r="T346" s="67"/>
      <c r="V346" s="7"/>
      <c r="W346" s="7"/>
      <c r="X346" s="7"/>
      <c r="Y346" s="7"/>
      <c r="Z346" s="7"/>
      <c r="AA346" s="7"/>
      <c r="AB346" s="7"/>
      <c r="AC346" s="7"/>
      <c r="AD346" s="7"/>
    </row>
    <row r="347" spans="1:30" customFormat="1" ht="6" customHeight="1" x14ac:dyDescent="0.3">
      <c r="I347" s="7"/>
      <c r="J347" s="29"/>
      <c r="K347" s="30"/>
      <c r="L347" s="29"/>
      <c r="M347" s="7"/>
      <c r="V347" s="7"/>
      <c r="W347" s="7"/>
      <c r="X347" s="7"/>
      <c r="Y347" s="7"/>
      <c r="Z347" s="7"/>
      <c r="AA347" s="7"/>
      <c r="AB347" s="7"/>
      <c r="AC347" s="7"/>
      <c r="AD347" s="7"/>
    </row>
    <row r="348" spans="1:30" ht="24.9" customHeight="1" x14ac:dyDescent="0.3">
      <c r="A348" s="22"/>
      <c r="B348" s="3" t="s">
        <v>164</v>
      </c>
      <c r="C348" s="87"/>
      <c r="D348" s="87"/>
      <c r="E348" s="87"/>
      <c r="F348" s="87"/>
      <c r="G348" s="87"/>
      <c r="I348" s="7"/>
      <c r="J348" s="89" t="str">
        <f>IF(C348="","",IF(OR(C348=C346,C348=C350,C348=C352,C348=C354),0,IF(OR(C348=P348,C348=P346,C348=P350,C348=P352,C348=P354),1,0)))</f>
        <v/>
      </c>
      <c r="K348" s="90" t="s">
        <v>165</v>
      </c>
      <c r="L348" s="91">
        <v>1</v>
      </c>
      <c r="M348" s="7"/>
      <c r="N348" s="22"/>
      <c r="O348" s="3" t="s">
        <v>164</v>
      </c>
      <c r="P348" s="68" t="s">
        <v>253</v>
      </c>
      <c r="Q348" s="67"/>
      <c r="R348" s="67"/>
      <c r="S348" s="67"/>
      <c r="T348" s="67"/>
      <c r="V348" s="7"/>
      <c r="W348" s="7"/>
      <c r="X348" s="7"/>
      <c r="Y348" s="7"/>
      <c r="Z348" s="7"/>
      <c r="AA348" s="7"/>
      <c r="AB348" s="7"/>
      <c r="AC348" s="7"/>
      <c r="AD348" s="7"/>
    </row>
    <row r="349" spans="1:30" customFormat="1" ht="6" customHeight="1" x14ac:dyDescent="0.3">
      <c r="I349" s="7"/>
      <c r="J349" s="29"/>
      <c r="K349" s="30"/>
      <c r="L349" s="29"/>
      <c r="M349" s="7"/>
      <c r="V349" s="7"/>
      <c r="W349" s="7"/>
      <c r="X349" s="7"/>
      <c r="Y349" s="7"/>
      <c r="Z349" s="7"/>
      <c r="AA349" s="7"/>
      <c r="AB349" s="7"/>
      <c r="AC349" s="7"/>
      <c r="AD349" s="7"/>
    </row>
    <row r="350" spans="1:30" ht="24.9" customHeight="1" x14ac:dyDescent="0.3">
      <c r="A350" s="22"/>
      <c r="B350" s="3" t="s">
        <v>164</v>
      </c>
      <c r="C350" s="87"/>
      <c r="D350" s="87"/>
      <c r="E350" s="87"/>
      <c r="F350" s="87"/>
      <c r="G350" s="87"/>
      <c r="I350" s="7"/>
      <c r="J350" s="89" t="str">
        <f>IF(C350="","",IF(OR(C350=C346,C350=C348,C350=C352,C350=C354),0,IF(OR(C350=P350,C350=P346,C350=P348,C350=P352,C350=P354),1,0)))</f>
        <v/>
      </c>
      <c r="K350" s="90" t="s">
        <v>165</v>
      </c>
      <c r="L350" s="91">
        <v>1</v>
      </c>
      <c r="M350" s="7"/>
      <c r="N350" s="22"/>
      <c r="O350" s="3" t="s">
        <v>164</v>
      </c>
      <c r="P350" s="68" t="s">
        <v>254</v>
      </c>
      <c r="Q350" s="67"/>
      <c r="R350" s="67"/>
      <c r="S350" s="67"/>
      <c r="T350" s="67"/>
      <c r="V350" s="7"/>
      <c r="W350" s="7"/>
      <c r="X350" s="7"/>
      <c r="Y350" s="7"/>
      <c r="Z350" s="7"/>
      <c r="AA350" s="7"/>
      <c r="AB350" s="7"/>
      <c r="AC350" s="7"/>
      <c r="AD350" s="7"/>
    </row>
    <row r="351" spans="1:30" customFormat="1" ht="6" customHeight="1" x14ac:dyDescent="0.3">
      <c r="I351" s="7"/>
      <c r="J351" s="29"/>
      <c r="K351" s="30"/>
      <c r="L351" s="29"/>
      <c r="M351" s="7"/>
      <c r="V351" s="7"/>
      <c r="W351" s="7"/>
      <c r="X351" s="7"/>
      <c r="Y351" s="7"/>
      <c r="Z351" s="7"/>
      <c r="AA351" s="7"/>
      <c r="AB351" s="7"/>
      <c r="AC351" s="7"/>
      <c r="AD351" s="7"/>
    </row>
    <row r="352" spans="1:30" ht="24.9" customHeight="1" x14ac:dyDescent="0.3">
      <c r="A352" s="22"/>
      <c r="B352" s="3" t="s">
        <v>164</v>
      </c>
      <c r="C352" s="87"/>
      <c r="D352" s="87"/>
      <c r="E352" s="87"/>
      <c r="F352" s="87"/>
      <c r="G352" s="87"/>
      <c r="I352" s="7"/>
      <c r="J352" s="89" t="str">
        <f>IF(C352="","",IF(OR(C352=C346,C352=C348,C352=C350,C352=C354),0,IF(OR(C352=P352,C352=P346,C352=P348,C352=P350,C352=P354),1,0)))</f>
        <v/>
      </c>
      <c r="K352" s="90" t="s">
        <v>165</v>
      </c>
      <c r="L352" s="91">
        <v>1</v>
      </c>
      <c r="M352" s="7"/>
      <c r="N352" s="22"/>
      <c r="O352" s="3" t="s">
        <v>164</v>
      </c>
      <c r="P352" s="68" t="s">
        <v>255</v>
      </c>
      <c r="Q352" s="67"/>
      <c r="R352" s="67"/>
      <c r="S352" s="67"/>
      <c r="T352" s="67"/>
      <c r="V352" s="7"/>
      <c r="W352" s="7"/>
      <c r="X352" s="7"/>
      <c r="Y352" s="7"/>
      <c r="Z352" s="7"/>
      <c r="AA352" s="7"/>
      <c r="AB352" s="7"/>
      <c r="AC352" s="7"/>
      <c r="AD352" s="7"/>
    </row>
    <row r="353" spans="1:30" customFormat="1" ht="6" customHeight="1" x14ac:dyDescent="0.3">
      <c r="I353" s="7"/>
      <c r="J353" s="29"/>
      <c r="K353" s="30"/>
      <c r="L353" s="29"/>
      <c r="M353" s="7"/>
      <c r="V353" s="7"/>
      <c r="W353" s="7"/>
      <c r="X353" s="7"/>
      <c r="Y353" s="7"/>
      <c r="Z353" s="7"/>
      <c r="AA353" s="7"/>
      <c r="AB353" s="7"/>
      <c r="AC353" s="7"/>
      <c r="AD353" s="7"/>
    </row>
    <row r="354" spans="1:30" ht="24.9" customHeight="1" x14ac:dyDescent="0.3">
      <c r="A354" s="22"/>
      <c r="B354" s="3" t="s">
        <v>164</v>
      </c>
      <c r="C354" s="87"/>
      <c r="D354" s="87"/>
      <c r="E354" s="87"/>
      <c r="F354" s="87"/>
      <c r="G354" s="87"/>
      <c r="I354" s="7"/>
      <c r="J354" s="89" t="str">
        <f>IF(C354="","",IF(OR(C354=C346,C354=C348,C354=C350,C354=C352),0,IF(OR(C354=P354,C354=P346,C354=P348,C354=P350,C354=P352),1,0)))</f>
        <v/>
      </c>
      <c r="K354" s="90" t="s">
        <v>165</v>
      </c>
      <c r="L354" s="91">
        <v>1</v>
      </c>
      <c r="M354" s="7"/>
      <c r="N354" s="22"/>
      <c r="O354" s="3" t="s">
        <v>164</v>
      </c>
      <c r="P354" s="68" t="s">
        <v>256</v>
      </c>
      <c r="Q354" s="67"/>
      <c r="R354" s="67"/>
      <c r="S354" s="67"/>
      <c r="T354" s="67"/>
      <c r="V354" s="7"/>
      <c r="W354" s="7"/>
      <c r="X354" s="7"/>
      <c r="Y354" s="7"/>
      <c r="Z354" s="7"/>
      <c r="AA354" s="7"/>
      <c r="AB354" s="7"/>
      <c r="AC354" s="7"/>
      <c r="AD354" s="7"/>
    </row>
    <row r="355" spans="1:30" ht="15.6" x14ac:dyDescent="0.3">
      <c r="A355" s="22"/>
      <c r="B355" s="2"/>
      <c r="I355" s="7"/>
      <c r="J355" s="7"/>
      <c r="K355" s="7"/>
      <c r="L355" s="7"/>
      <c r="M355" s="7"/>
      <c r="N355" s="22"/>
      <c r="O355" s="2"/>
      <c r="V355" s="7"/>
      <c r="W355" s="7"/>
      <c r="X355" s="7"/>
      <c r="Y355" s="7"/>
      <c r="Z355" s="7"/>
      <c r="AA355" s="7"/>
      <c r="AB355" s="7"/>
      <c r="AC355" s="7"/>
      <c r="AD355" s="7"/>
    </row>
    <row r="356" spans="1:30" s="14" customFormat="1" ht="5.0999999999999996" customHeight="1" x14ac:dyDescent="0.3">
      <c r="A356" s="7"/>
      <c r="B356" s="7"/>
      <c r="C356" s="7"/>
      <c r="D356" s="7"/>
      <c r="E356" s="7"/>
      <c r="F356" s="7"/>
      <c r="G356" s="11"/>
      <c r="H356" s="12"/>
      <c r="I356" s="11"/>
      <c r="J356" s="7"/>
      <c r="K356" s="7"/>
      <c r="L356" s="7"/>
      <c r="M356" s="7"/>
      <c r="N356" s="7"/>
      <c r="O356" s="7"/>
      <c r="P356" s="7"/>
      <c r="Q356" s="7"/>
      <c r="R356" s="7"/>
      <c r="S356" s="7"/>
      <c r="T356" s="7"/>
      <c r="U356" s="7"/>
      <c r="V356" s="7"/>
      <c r="W356" s="7"/>
      <c r="X356" s="7"/>
      <c r="Y356" s="7"/>
      <c r="Z356" s="7"/>
      <c r="AA356" s="7"/>
      <c r="AB356" s="7"/>
      <c r="AC356" s="7"/>
      <c r="AD356" s="7"/>
    </row>
    <row r="357" spans="1:30" s="14" customFormat="1" ht="26.1" customHeight="1" x14ac:dyDescent="0.6">
      <c r="A357" s="70" t="str">
        <f>IF(J361=L361,"Ergebnis","Du musst zuerst alle Fragen beantworten, um das Ergebnis ansehen zu können!")</f>
        <v>Du musst zuerst alle Fragen beantworten, um das Ergebnis ansehen zu können!</v>
      </c>
      <c r="B357" s="70"/>
      <c r="C357" s="70"/>
      <c r="D357" s="70"/>
      <c r="E357" s="70"/>
      <c r="F357" s="70"/>
      <c r="G357" s="70"/>
      <c r="H357" s="70"/>
      <c r="I357" s="70"/>
      <c r="J357" s="70"/>
      <c r="K357" s="70"/>
      <c r="L357" s="70"/>
      <c r="M357" s="70"/>
      <c r="N357" s="28"/>
      <c r="O357" s="28"/>
      <c r="P357" s="28"/>
      <c r="Q357" s="28"/>
      <c r="R357" s="28"/>
      <c r="S357" s="7"/>
      <c r="T357" s="7"/>
      <c r="U357" s="7"/>
      <c r="V357" s="7"/>
      <c r="W357" s="7"/>
      <c r="X357" s="7"/>
      <c r="Y357" s="7"/>
      <c r="Z357" s="7"/>
      <c r="AA357" s="7"/>
      <c r="AB357" s="7"/>
      <c r="AC357" s="7"/>
      <c r="AD357" s="7"/>
    </row>
    <row r="358" spans="1:30" s="14" customFormat="1" ht="26.1" customHeight="1" x14ac:dyDescent="0.6">
      <c r="A358" s="70"/>
      <c r="B358" s="70"/>
      <c r="C358" s="70"/>
      <c r="D358" s="70"/>
      <c r="E358" s="70"/>
      <c r="F358" s="70"/>
      <c r="G358" s="70"/>
      <c r="H358" s="70"/>
      <c r="I358" s="70"/>
      <c r="J358" s="70"/>
      <c r="K358" s="70"/>
      <c r="L358" s="70"/>
      <c r="M358" s="70"/>
      <c r="N358" s="28"/>
      <c r="O358" s="28"/>
      <c r="P358" s="28"/>
      <c r="Q358" s="28"/>
      <c r="R358" s="28"/>
      <c r="S358" s="7"/>
      <c r="T358" s="7"/>
      <c r="U358" s="7"/>
      <c r="V358" s="7"/>
      <c r="W358" s="7"/>
      <c r="X358" s="7"/>
      <c r="Y358" s="7"/>
      <c r="Z358" s="7"/>
      <c r="AA358" s="7"/>
      <c r="AB358" s="7"/>
      <c r="AC358" s="7"/>
      <c r="AD358" s="7"/>
    </row>
    <row r="359" spans="1:30" s="24" customFormat="1" ht="15.6" x14ac:dyDescent="0.3">
      <c r="A359" s="13"/>
      <c r="B359" s="13" t="str">
        <f>"Punkte insgesamt:   "&amp;IF(J361&lt;L361,"",J359&amp;" / ")&amp;IF(J361&lt;L361,"",L359)</f>
        <v xml:space="preserve">Punkte insgesamt:   </v>
      </c>
      <c r="C359" s="13"/>
      <c r="D359" s="13"/>
      <c r="E359" s="13"/>
      <c r="F359" s="13"/>
      <c r="G359" s="31"/>
      <c r="H359" s="13"/>
      <c r="I359" s="13"/>
      <c r="J359" s="11">
        <f>SUM(J9:J354)</f>
        <v>0</v>
      </c>
      <c r="K359" s="11" t="s">
        <v>165</v>
      </c>
      <c r="L359" s="11">
        <f>SUM(L9:L354)</f>
        <v>152</v>
      </c>
      <c r="M359" s="13"/>
      <c r="N359" s="13"/>
      <c r="O359" s="13"/>
      <c r="P359" s="13"/>
      <c r="Q359" s="13"/>
      <c r="R359" s="13"/>
      <c r="S359" s="7"/>
      <c r="T359" s="7"/>
      <c r="U359" s="7"/>
      <c r="V359" s="7"/>
      <c r="W359" s="7"/>
      <c r="X359" s="7"/>
      <c r="Y359" s="7"/>
      <c r="Z359" s="7"/>
      <c r="AA359" s="7"/>
      <c r="AB359" s="7"/>
      <c r="AC359" s="7"/>
      <c r="AD359" s="7"/>
    </row>
    <row r="360" spans="1:30" s="14" customFormat="1" ht="5.0999999999999996" customHeight="1" x14ac:dyDescent="0.3">
      <c r="A360" s="7"/>
      <c r="B360" s="7"/>
      <c r="C360" s="7"/>
      <c r="D360" s="7"/>
      <c r="E360" s="13"/>
      <c r="F360" s="13"/>
      <c r="G360" s="13"/>
      <c r="H360" s="13"/>
      <c r="I360" s="13"/>
      <c r="J360" s="11"/>
      <c r="K360" s="11"/>
      <c r="L360" s="11"/>
      <c r="M360" s="7"/>
      <c r="N360" s="7"/>
      <c r="O360" s="7"/>
      <c r="P360" s="7"/>
      <c r="Q360" s="7"/>
      <c r="R360" s="7"/>
      <c r="S360" s="7"/>
      <c r="T360" s="7"/>
      <c r="U360" s="7"/>
      <c r="V360" s="7"/>
      <c r="W360" s="11"/>
      <c r="X360" s="11"/>
      <c r="Y360" s="11"/>
      <c r="Z360" s="7"/>
      <c r="AA360" s="11"/>
      <c r="AB360" s="11"/>
      <c r="AC360" s="11"/>
      <c r="AD360" s="7"/>
    </row>
    <row r="361" spans="1:30" s="14" customFormat="1" ht="21" x14ac:dyDescent="0.3">
      <c r="A361" s="25" t="s">
        <v>167</v>
      </c>
      <c r="B361" s="26"/>
      <c r="C361" s="71" t="str">
        <f>IF(J359=0,"",J359/L359)</f>
        <v/>
      </c>
      <c r="D361" s="71"/>
      <c r="E361" s="71"/>
      <c r="F361" s="71"/>
      <c r="G361" s="71"/>
      <c r="H361" s="71"/>
      <c r="I361" s="13"/>
      <c r="J361" s="11">
        <f>COUNT(J9:J354)</f>
        <v>0</v>
      </c>
      <c r="K361" s="11" t="s">
        <v>165</v>
      </c>
      <c r="L361" s="11">
        <f>COUNT(L9:L354)</f>
        <v>141</v>
      </c>
      <c r="M361" s="7"/>
      <c r="N361" s="7"/>
      <c r="O361" s="7"/>
      <c r="P361" s="7"/>
      <c r="Q361" s="7"/>
      <c r="R361" s="7"/>
      <c r="S361" s="7"/>
      <c r="T361" s="7"/>
      <c r="U361" s="7"/>
      <c r="V361" s="7"/>
      <c r="W361" s="11"/>
      <c r="X361" s="11"/>
      <c r="Y361" s="11"/>
      <c r="Z361" s="7"/>
      <c r="AA361" s="11"/>
      <c r="AB361" s="11"/>
      <c r="AC361" s="11"/>
      <c r="AD361" s="7"/>
    </row>
    <row r="362" spans="1:30" s="14" customFormat="1" ht="22.8" x14ac:dyDescent="0.3">
      <c r="A362" s="66">
        <f>C362-N363+N367</f>
        <v>135</v>
      </c>
      <c r="B362" s="66"/>
      <c r="C362" s="32">
        <f>L359</f>
        <v>152</v>
      </c>
      <c r="F362" s="15" t="str">
        <f>IF(AND(J359&gt;=A362-0.5,J359&lt;=C362),"u","j")</f>
        <v>j</v>
      </c>
      <c r="G362" s="16" t="str">
        <f>IF(OR(J359=A362+1,J359=A362),"-","")</f>
        <v/>
      </c>
      <c r="I362" s="13"/>
      <c r="J362" s="13"/>
      <c r="K362" s="7"/>
      <c r="L362" s="13"/>
      <c r="M362" s="7"/>
      <c r="N362" s="27" t="s">
        <v>168</v>
      </c>
      <c r="O362" s="7"/>
      <c r="P362" s="7"/>
      <c r="Q362" s="7"/>
      <c r="R362" s="7"/>
      <c r="S362" s="7"/>
      <c r="T362" s="7"/>
      <c r="U362" s="7"/>
      <c r="V362" s="7"/>
      <c r="W362" s="13"/>
      <c r="X362" s="7"/>
      <c r="Y362" s="13"/>
      <c r="Z362" s="7"/>
      <c r="AA362" s="13"/>
      <c r="AB362" s="7"/>
      <c r="AC362" s="13"/>
      <c r="AD362" s="7"/>
    </row>
    <row r="363" spans="1:30" s="14" customFormat="1" ht="22.8" x14ac:dyDescent="0.3">
      <c r="A363" s="66">
        <f>C363-N363+N367</f>
        <v>117</v>
      </c>
      <c r="B363" s="66"/>
      <c r="C363" s="32">
        <f>A362-1</f>
        <v>134</v>
      </c>
      <c r="F363" s="15" t="str">
        <f>IF(AND(J359&gt;=A363-0.5,J359&lt;=C363),"v","k")</f>
        <v>k</v>
      </c>
      <c r="G363" s="16" t="str">
        <f>IF(OR(J359=A363+1,J359=A363),"-",IF(OR(J359=C363-1,J359=C363),"+",""))</f>
        <v/>
      </c>
      <c r="I363" s="13"/>
      <c r="J363" s="13"/>
      <c r="K363" s="7"/>
      <c r="L363" s="13"/>
      <c r="M363" s="7"/>
      <c r="N363" s="27">
        <f>ROUND(L359*N365,0)</f>
        <v>20</v>
      </c>
      <c r="O363" s="7"/>
      <c r="P363" s="7"/>
      <c r="Q363" s="7"/>
      <c r="R363" s="7"/>
      <c r="S363" s="7"/>
      <c r="T363" s="7"/>
      <c r="U363" s="7"/>
      <c r="V363" s="7"/>
      <c r="W363" s="13"/>
      <c r="X363" s="7"/>
      <c r="Y363" s="13"/>
      <c r="Z363" s="7"/>
      <c r="AA363" s="13"/>
      <c r="AB363" s="7"/>
      <c r="AC363" s="13"/>
      <c r="AD363" s="7"/>
    </row>
    <row r="364" spans="1:30" s="14" customFormat="1" ht="22.8" x14ac:dyDescent="0.3">
      <c r="A364" s="66">
        <f>C364-N363</f>
        <v>96</v>
      </c>
      <c r="B364" s="66"/>
      <c r="C364" s="32">
        <f>A363-1</f>
        <v>116</v>
      </c>
      <c r="F364" s="15" t="str">
        <f>IF(AND(J359&gt;=A364-0.5,J359&lt;=C364),"w","l")</f>
        <v>l</v>
      </c>
      <c r="G364" s="16" t="str">
        <f>IF(OR(J359=A364+1,J359=A364),"-",IF(OR(J359=C364-1,J359=C364),"+",""))</f>
        <v/>
      </c>
      <c r="I364" s="13"/>
      <c r="J364" s="13"/>
      <c r="K364" s="7"/>
      <c r="L364" s="13"/>
      <c r="M364" s="7"/>
      <c r="N364" s="27" t="s">
        <v>169</v>
      </c>
      <c r="O364" s="7"/>
      <c r="P364" s="7"/>
      <c r="Q364" s="7"/>
      <c r="R364" s="7"/>
      <c r="S364" s="7"/>
      <c r="T364" s="7"/>
      <c r="U364" s="7"/>
      <c r="V364" s="7"/>
      <c r="W364" s="13"/>
      <c r="X364" s="7"/>
      <c r="Y364" s="13"/>
      <c r="Z364" s="7"/>
      <c r="AA364" s="13"/>
      <c r="AB364" s="7"/>
      <c r="AC364" s="13"/>
      <c r="AD364" s="7"/>
    </row>
    <row r="365" spans="1:30" s="14" customFormat="1" ht="22.8" x14ac:dyDescent="0.3">
      <c r="A365" s="66">
        <f>C365-N363</f>
        <v>75</v>
      </c>
      <c r="B365" s="66"/>
      <c r="C365" s="32">
        <f>A364-1</f>
        <v>95</v>
      </c>
      <c r="F365" s="15" t="str">
        <f>IF(AND(J359&gt;=A365-0.5,J359&lt;=C365),"x","m")</f>
        <v>m</v>
      </c>
      <c r="G365" s="16" t="str">
        <f>IF(OR(J359=A365+1,J359=A365),"-",IF(OR(J359=C365-1,J359=C365),"+",""))</f>
        <v/>
      </c>
      <c r="I365" s="13"/>
      <c r="J365" s="13"/>
      <c r="K365" s="7"/>
      <c r="L365" s="13"/>
      <c r="M365" s="7"/>
      <c r="N365" s="27">
        <v>0.13</v>
      </c>
      <c r="O365" s="7"/>
      <c r="P365" s="7"/>
      <c r="Q365" s="7"/>
      <c r="R365" s="7"/>
      <c r="S365" s="7"/>
      <c r="T365" s="7"/>
      <c r="U365" s="7"/>
      <c r="V365" s="7"/>
      <c r="W365" s="13"/>
      <c r="X365" s="7"/>
      <c r="Y365" s="13"/>
      <c r="Z365" s="7"/>
      <c r="AA365" s="13"/>
      <c r="AB365" s="7"/>
      <c r="AC365" s="13"/>
      <c r="AD365" s="7"/>
    </row>
    <row r="366" spans="1:30" s="14" customFormat="1" ht="22.8" x14ac:dyDescent="0.3">
      <c r="A366" s="69">
        <v>0</v>
      </c>
      <c r="B366" s="69"/>
      <c r="C366" s="32">
        <f>A365-1</f>
        <v>74</v>
      </c>
      <c r="F366" s="15" t="str">
        <f>IF(L359=0,"",IF(AND(J359&gt;=A366-0.5,J359&lt;=C366),"y","n"))</f>
        <v>y</v>
      </c>
      <c r="G366" s="16" t="str">
        <f>IF(OR(J359=C366-2,J359=C366-1,J359=C366),"+","")</f>
        <v/>
      </c>
      <c r="I366" s="13"/>
      <c r="J366" s="13"/>
      <c r="K366" s="7"/>
      <c r="L366" s="13"/>
      <c r="M366" s="7"/>
      <c r="N366" s="27" t="s">
        <v>170</v>
      </c>
      <c r="O366" s="7"/>
      <c r="P366" s="7"/>
      <c r="Q366" s="7"/>
      <c r="R366" s="7"/>
      <c r="S366" s="7"/>
      <c r="T366" s="7"/>
      <c r="U366" s="7"/>
      <c r="V366" s="7"/>
      <c r="W366" s="13"/>
      <c r="X366" s="7"/>
      <c r="Y366" s="13"/>
      <c r="Z366" s="7"/>
      <c r="AA366" s="13"/>
      <c r="AB366" s="7"/>
      <c r="AC366" s="13"/>
      <c r="AD366" s="7"/>
    </row>
    <row r="367" spans="1:30" s="14" customFormat="1" ht="15.6" x14ac:dyDescent="0.3">
      <c r="A367" s="7"/>
      <c r="B367" s="7"/>
      <c r="C367" s="7"/>
      <c r="D367" s="7"/>
      <c r="E367" s="7"/>
      <c r="F367" s="7"/>
      <c r="G367" s="9"/>
      <c r="H367" s="7"/>
      <c r="I367" s="13"/>
      <c r="J367" s="13"/>
      <c r="K367" s="7"/>
      <c r="L367" s="13"/>
      <c r="M367" s="7"/>
      <c r="N367" s="27">
        <v>3</v>
      </c>
      <c r="O367" s="7"/>
      <c r="P367" s="7"/>
      <c r="Q367" s="7"/>
      <c r="R367" s="7"/>
      <c r="S367" s="7"/>
      <c r="T367" s="7"/>
      <c r="U367" s="7"/>
      <c r="V367" s="7"/>
      <c r="W367" s="13"/>
      <c r="X367" s="7"/>
      <c r="Y367" s="13"/>
      <c r="Z367" s="7"/>
      <c r="AA367" s="13"/>
      <c r="AB367" s="7"/>
      <c r="AC367" s="13"/>
      <c r="AD367" s="7"/>
    </row>
    <row r="368" spans="1:30" ht="15.6" hidden="1" x14ac:dyDescent="0.3"/>
    <row r="369" ht="15.6" hidden="1" x14ac:dyDescent="0.3"/>
    <row r="370" ht="15.6" hidden="1" x14ac:dyDescent="0.3"/>
    <row r="371" ht="15.6" hidden="1" x14ac:dyDescent="0.3"/>
    <row r="372" ht="15.6" hidden="1" x14ac:dyDescent="0.3"/>
    <row r="373" ht="15.6" hidden="1" x14ac:dyDescent="0.3"/>
    <row r="374" ht="15.6" hidden="1" x14ac:dyDescent="0.3"/>
    <row r="375" ht="15.6" hidden="1" x14ac:dyDescent="0.3"/>
    <row r="376" ht="15.6" hidden="1" x14ac:dyDescent="0.3"/>
    <row r="377" ht="15.6" hidden="1" x14ac:dyDescent="0.3"/>
    <row r="378" ht="15.6" hidden="1" x14ac:dyDescent="0.3"/>
    <row r="379" ht="15.6" hidden="1" x14ac:dyDescent="0.3"/>
    <row r="380" ht="15.6" hidden="1" x14ac:dyDescent="0.3"/>
    <row r="381" ht="15.6" hidden="1" x14ac:dyDescent="0.3"/>
    <row r="382" ht="15.6" hidden="1" x14ac:dyDescent="0.3"/>
    <row r="383" ht="15.6" hidden="1" x14ac:dyDescent="0.3"/>
    <row r="384" ht="15.6" hidden="1" x14ac:dyDescent="0.3"/>
    <row r="385" ht="15.6" hidden="1" x14ac:dyDescent="0.3"/>
    <row r="386" ht="15.6" hidden="1" x14ac:dyDescent="0.3"/>
    <row r="387" ht="15.6" hidden="1" x14ac:dyDescent="0.3"/>
    <row r="388" ht="15.6" hidden="1" x14ac:dyDescent="0.3"/>
    <row r="389" ht="15.6" hidden="1" x14ac:dyDescent="0.3"/>
    <row r="390" ht="15.6" hidden="1" x14ac:dyDescent="0.3"/>
    <row r="391" ht="15.6" hidden="1" x14ac:dyDescent="0.3"/>
    <row r="392" ht="15.6" hidden="1" x14ac:dyDescent="0.3"/>
    <row r="393" ht="15.6" hidden="1" x14ac:dyDescent="0.3"/>
    <row r="394" ht="15.6" hidden="1" x14ac:dyDescent="0.3"/>
    <row r="395" ht="15.6" hidden="1" x14ac:dyDescent="0.3"/>
    <row r="396" ht="15.6" hidden="1" x14ac:dyDescent="0.3"/>
    <row r="397" ht="15.6" hidden="1" x14ac:dyDescent="0.3"/>
    <row r="398" ht="15.6" hidden="1" x14ac:dyDescent="0.3"/>
    <row r="399" ht="15.6" hidden="1" x14ac:dyDescent="0.3"/>
    <row r="400" ht="15.6" hidden="1" x14ac:dyDescent="0.3"/>
    <row r="401" ht="15.6" hidden="1" x14ac:dyDescent="0.3"/>
    <row r="402" ht="15.6" hidden="1" x14ac:dyDescent="0.3"/>
    <row r="403" ht="15.6" hidden="1" x14ac:dyDescent="0.3"/>
    <row r="404" ht="15.6" hidden="1" x14ac:dyDescent="0.3"/>
    <row r="405" ht="15.6" hidden="1" x14ac:dyDescent="0.3"/>
    <row r="406" ht="15.75" hidden="1" customHeight="1" x14ac:dyDescent="0.3"/>
  </sheetData>
  <sheetProtection sheet="1" objects="1" scenarios="1" selectLockedCells="1"/>
  <mergeCells count="424">
    <mergeCell ref="C352:G352"/>
    <mergeCell ref="P352:T352"/>
    <mergeCell ref="C354:G354"/>
    <mergeCell ref="P354:T354"/>
    <mergeCell ref="C346:G346"/>
    <mergeCell ref="P346:T346"/>
    <mergeCell ref="C348:G348"/>
    <mergeCell ref="P348:T348"/>
    <mergeCell ref="C350:G350"/>
    <mergeCell ref="P350:T350"/>
    <mergeCell ref="C341:G341"/>
    <mergeCell ref="P341:T341"/>
    <mergeCell ref="C343:G343"/>
    <mergeCell ref="P343:T343"/>
    <mergeCell ref="B345:H345"/>
    <mergeCell ref="O345:U345"/>
    <mergeCell ref="C335:G335"/>
    <mergeCell ref="P335:T335"/>
    <mergeCell ref="C337:G337"/>
    <mergeCell ref="P337:T337"/>
    <mergeCell ref="C339:G339"/>
    <mergeCell ref="P339:T339"/>
    <mergeCell ref="C330:G330"/>
    <mergeCell ref="P330:T330"/>
    <mergeCell ref="C332:G332"/>
    <mergeCell ref="P332:T332"/>
    <mergeCell ref="B334:H334"/>
    <mergeCell ref="O334:U334"/>
    <mergeCell ref="C324:G324"/>
    <mergeCell ref="P324:T324"/>
    <mergeCell ref="C326:G326"/>
    <mergeCell ref="P326:T326"/>
    <mergeCell ref="C328:G328"/>
    <mergeCell ref="P328:T328"/>
    <mergeCell ref="C317:G317"/>
    <mergeCell ref="P317:T317"/>
    <mergeCell ref="C319:G319"/>
    <mergeCell ref="P319:T319"/>
    <mergeCell ref="B323:H323"/>
    <mergeCell ref="O323:U323"/>
    <mergeCell ref="B312:H312"/>
    <mergeCell ref="O312:U312"/>
    <mergeCell ref="C313:G313"/>
    <mergeCell ref="P313:T313"/>
    <mergeCell ref="C315:G315"/>
    <mergeCell ref="P315:T315"/>
    <mergeCell ref="C306:G306"/>
    <mergeCell ref="P306:T306"/>
    <mergeCell ref="C308:G308"/>
    <mergeCell ref="P308:T308"/>
    <mergeCell ref="C310:G310"/>
    <mergeCell ref="P310:T310"/>
    <mergeCell ref="C301:G301"/>
    <mergeCell ref="P301:T301"/>
    <mergeCell ref="B303:H303"/>
    <mergeCell ref="O303:U303"/>
    <mergeCell ref="C304:G304"/>
    <mergeCell ref="P304:T304"/>
    <mergeCell ref="C295:G295"/>
    <mergeCell ref="P295:T295"/>
    <mergeCell ref="C297:G297"/>
    <mergeCell ref="P297:T297"/>
    <mergeCell ref="C299:G299"/>
    <mergeCell ref="P299:T299"/>
    <mergeCell ref="C290:G290"/>
    <mergeCell ref="P290:T290"/>
    <mergeCell ref="C292:G292"/>
    <mergeCell ref="P292:T292"/>
    <mergeCell ref="B294:H294"/>
    <mergeCell ref="O294:U294"/>
    <mergeCell ref="C285:G285"/>
    <mergeCell ref="P285:T285"/>
    <mergeCell ref="B287:H287"/>
    <mergeCell ref="O287:U287"/>
    <mergeCell ref="C288:G288"/>
    <mergeCell ref="P288:T288"/>
    <mergeCell ref="B280:H280"/>
    <mergeCell ref="O280:U280"/>
    <mergeCell ref="C281:G281"/>
    <mergeCell ref="P281:T281"/>
    <mergeCell ref="C283:G283"/>
    <mergeCell ref="P283:T283"/>
    <mergeCell ref="B8:H8"/>
    <mergeCell ref="O8:U8"/>
    <mergeCell ref="B9:G9"/>
    <mergeCell ref="O9:T9"/>
    <mergeCell ref="B11:G11"/>
    <mergeCell ref="O11:T11"/>
    <mergeCell ref="Q10:R10"/>
    <mergeCell ref="S10:T10"/>
    <mergeCell ref="O10:P10"/>
    <mergeCell ref="O12:P12"/>
    <mergeCell ref="Q12:R12"/>
    <mergeCell ref="S12:T12"/>
    <mergeCell ref="B13:G13"/>
    <mergeCell ref="O13:T13"/>
    <mergeCell ref="O14:P14"/>
    <mergeCell ref="Q14:R14"/>
    <mergeCell ref="S14:T14"/>
    <mergeCell ref="B15:G15"/>
    <mergeCell ref="O15:T15"/>
    <mergeCell ref="O16:P16"/>
    <mergeCell ref="Q16:R16"/>
    <mergeCell ref="S16:T16"/>
    <mergeCell ref="B17:G17"/>
    <mergeCell ref="O17:T17"/>
    <mergeCell ref="O18:P18"/>
    <mergeCell ref="Q18:R18"/>
    <mergeCell ref="S18:T18"/>
    <mergeCell ref="B19:G19"/>
    <mergeCell ref="O19:T19"/>
    <mergeCell ref="O20:P20"/>
    <mergeCell ref="Q20:R20"/>
    <mergeCell ref="S20:T20"/>
    <mergeCell ref="B21:G21"/>
    <mergeCell ref="O21:T21"/>
    <mergeCell ref="O22:P22"/>
    <mergeCell ref="Q22:R22"/>
    <mergeCell ref="S22:T22"/>
    <mergeCell ref="B30:G30"/>
    <mergeCell ref="O30:T30"/>
    <mergeCell ref="B23:G23"/>
    <mergeCell ref="O23:T23"/>
    <mergeCell ref="B25:H25"/>
    <mergeCell ref="O25:U25"/>
    <mergeCell ref="B26:G26"/>
    <mergeCell ref="O26:T26"/>
    <mergeCell ref="C27:G27"/>
    <mergeCell ref="P27:T27"/>
    <mergeCell ref="C29:G29"/>
    <mergeCell ref="P29:T29"/>
    <mergeCell ref="C40:G40"/>
    <mergeCell ref="P40:T40"/>
    <mergeCell ref="C31:G31"/>
    <mergeCell ref="P31:T31"/>
    <mergeCell ref="C33:G33"/>
    <mergeCell ref="P33:T33"/>
    <mergeCell ref="C35:G35"/>
    <mergeCell ref="P35:T35"/>
    <mergeCell ref="C37:G37"/>
    <mergeCell ref="P37:T37"/>
    <mergeCell ref="B39:H39"/>
    <mergeCell ref="O39:U39"/>
    <mergeCell ref="B52:H52"/>
    <mergeCell ref="O52:U52"/>
    <mergeCell ref="C42:G42"/>
    <mergeCell ref="P42:T42"/>
    <mergeCell ref="C44:G44"/>
    <mergeCell ref="P44:T44"/>
    <mergeCell ref="C46:G46"/>
    <mergeCell ref="P46:T46"/>
    <mergeCell ref="C48:G48"/>
    <mergeCell ref="P48:T48"/>
    <mergeCell ref="C50:G50"/>
    <mergeCell ref="P50:T50"/>
    <mergeCell ref="C62:G62"/>
    <mergeCell ref="P62:T62"/>
    <mergeCell ref="C53:G53"/>
    <mergeCell ref="P53:T53"/>
    <mergeCell ref="C55:G55"/>
    <mergeCell ref="P55:T55"/>
    <mergeCell ref="B57:H57"/>
    <mergeCell ref="O57:U57"/>
    <mergeCell ref="C58:G58"/>
    <mergeCell ref="P58:T58"/>
    <mergeCell ref="C60:G60"/>
    <mergeCell ref="P60:T60"/>
    <mergeCell ref="C64:G64"/>
    <mergeCell ref="P64:T64"/>
    <mergeCell ref="B75:H75"/>
    <mergeCell ref="O75:U75"/>
    <mergeCell ref="B66:H66"/>
    <mergeCell ref="O66:U66"/>
    <mergeCell ref="C67:D67"/>
    <mergeCell ref="P67:Q67"/>
    <mergeCell ref="C78:G78"/>
    <mergeCell ref="P78:T78"/>
    <mergeCell ref="C76:G76"/>
    <mergeCell ref="P76:T76"/>
    <mergeCell ref="C89:G89"/>
    <mergeCell ref="P89:T89"/>
    <mergeCell ref="B88:H88"/>
    <mergeCell ref="O88:U88"/>
    <mergeCell ref="C86:G86"/>
    <mergeCell ref="P86:T86"/>
    <mergeCell ref="C69:D69"/>
    <mergeCell ref="P69:Q69"/>
    <mergeCell ref="C71:D71"/>
    <mergeCell ref="P71:Q71"/>
    <mergeCell ref="C84:G84"/>
    <mergeCell ref="P84:T84"/>
    <mergeCell ref="C73:D73"/>
    <mergeCell ref="P73:Q73"/>
    <mergeCell ref="C80:G80"/>
    <mergeCell ref="P80:T80"/>
    <mergeCell ref="C82:G82"/>
    <mergeCell ref="P82:T82"/>
    <mergeCell ref="C99:G99"/>
    <mergeCell ref="P99:T99"/>
    <mergeCell ref="C91:G91"/>
    <mergeCell ref="P91:T91"/>
    <mergeCell ref="C93:G93"/>
    <mergeCell ref="P93:T93"/>
    <mergeCell ref="C95:G95"/>
    <mergeCell ref="P95:T95"/>
    <mergeCell ref="B97:H97"/>
    <mergeCell ref="O97:U97"/>
    <mergeCell ref="B98:G98"/>
    <mergeCell ref="O98:T98"/>
    <mergeCell ref="B110:H110"/>
    <mergeCell ref="O110:U110"/>
    <mergeCell ref="C101:G101"/>
    <mergeCell ref="P101:T101"/>
    <mergeCell ref="C103:G103"/>
    <mergeCell ref="P103:T103"/>
    <mergeCell ref="C105:G105"/>
    <mergeCell ref="P105:T105"/>
    <mergeCell ref="C107:G107"/>
    <mergeCell ref="P107:T107"/>
    <mergeCell ref="B108:G108"/>
    <mergeCell ref="O108:T108"/>
    <mergeCell ref="B119:H119"/>
    <mergeCell ref="O119:U119"/>
    <mergeCell ref="C111:G111"/>
    <mergeCell ref="P111:T111"/>
    <mergeCell ref="C113:G113"/>
    <mergeCell ref="P113:T113"/>
    <mergeCell ref="C115:G115"/>
    <mergeCell ref="P115:T115"/>
    <mergeCell ref="B116:G116"/>
    <mergeCell ref="O116:T116"/>
    <mergeCell ref="C117:G117"/>
    <mergeCell ref="P117:T117"/>
    <mergeCell ref="B130:H130"/>
    <mergeCell ref="O130:U130"/>
    <mergeCell ref="C120:G120"/>
    <mergeCell ref="P120:T120"/>
    <mergeCell ref="C122:G122"/>
    <mergeCell ref="P122:T122"/>
    <mergeCell ref="C124:G124"/>
    <mergeCell ref="P124:T124"/>
    <mergeCell ref="C126:G126"/>
    <mergeCell ref="P126:T126"/>
    <mergeCell ref="C128:G128"/>
    <mergeCell ref="P128:T128"/>
    <mergeCell ref="C141:D141"/>
    <mergeCell ref="P141:Q141"/>
    <mergeCell ref="C131:D131"/>
    <mergeCell ref="P131:Q131"/>
    <mergeCell ref="C133:D133"/>
    <mergeCell ref="P133:Q133"/>
    <mergeCell ref="C135:D135"/>
    <mergeCell ref="P135:Q135"/>
    <mergeCell ref="C137:D137"/>
    <mergeCell ref="P137:Q137"/>
    <mergeCell ref="C139:D139"/>
    <mergeCell ref="P139:Q139"/>
    <mergeCell ref="C151:G151"/>
    <mergeCell ref="P151:T151"/>
    <mergeCell ref="B143:H143"/>
    <mergeCell ref="O143:U143"/>
    <mergeCell ref="C144:G144"/>
    <mergeCell ref="P144:T144"/>
    <mergeCell ref="C146:G146"/>
    <mergeCell ref="P146:T146"/>
    <mergeCell ref="B148:H148"/>
    <mergeCell ref="O148:U148"/>
    <mergeCell ref="C149:G149"/>
    <mergeCell ref="P149:T149"/>
    <mergeCell ref="C162:G162"/>
    <mergeCell ref="P162:T162"/>
    <mergeCell ref="C153:G153"/>
    <mergeCell ref="P153:T153"/>
    <mergeCell ref="C155:G155"/>
    <mergeCell ref="P155:T155"/>
    <mergeCell ref="C157:G157"/>
    <mergeCell ref="P157:T157"/>
    <mergeCell ref="C159:G159"/>
    <mergeCell ref="P159:T159"/>
    <mergeCell ref="B161:H161"/>
    <mergeCell ref="O161:U161"/>
    <mergeCell ref="B173:G173"/>
    <mergeCell ref="O173:T173"/>
    <mergeCell ref="C164:G164"/>
    <mergeCell ref="P164:T164"/>
    <mergeCell ref="C166:G166"/>
    <mergeCell ref="P166:T166"/>
    <mergeCell ref="C168:G168"/>
    <mergeCell ref="P168:T168"/>
    <mergeCell ref="C170:G170"/>
    <mergeCell ref="P170:T170"/>
    <mergeCell ref="B172:H172"/>
    <mergeCell ref="O172:U172"/>
    <mergeCell ref="B182:H182"/>
    <mergeCell ref="O182:U182"/>
    <mergeCell ref="C174:G174"/>
    <mergeCell ref="P174:T174"/>
    <mergeCell ref="C176:G176"/>
    <mergeCell ref="P176:T176"/>
    <mergeCell ref="B177:G177"/>
    <mergeCell ref="O177:T177"/>
    <mergeCell ref="C178:G178"/>
    <mergeCell ref="P178:T178"/>
    <mergeCell ref="C180:G180"/>
    <mergeCell ref="P180:T180"/>
    <mergeCell ref="C190:G190"/>
    <mergeCell ref="P190:T190"/>
    <mergeCell ref="B183:G183"/>
    <mergeCell ref="O183:T183"/>
    <mergeCell ref="C184:G184"/>
    <mergeCell ref="P184:T184"/>
    <mergeCell ref="C186:G186"/>
    <mergeCell ref="P186:T186"/>
    <mergeCell ref="B187:G187"/>
    <mergeCell ref="O187:T187"/>
    <mergeCell ref="C188:G188"/>
    <mergeCell ref="P188:T188"/>
    <mergeCell ref="C200:G200"/>
    <mergeCell ref="P200:T200"/>
    <mergeCell ref="B192:H192"/>
    <mergeCell ref="O192:U192"/>
    <mergeCell ref="B193:G193"/>
    <mergeCell ref="O193:T193"/>
    <mergeCell ref="C194:G194"/>
    <mergeCell ref="P194:T194"/>
    <mergeCell ref="C196:G196"/>
    <mergeCell ref="P196:T196"/>
    <mergeCell ref="C198:G198"/>
    <mergeCell ref="P198:T198"/>
    <mergeCell ref="B210:H210"/>
    <mergeCell ref="O210:U210"/>
    <mergeCell ref="B201:G201"/>
    <mergeCell ref="O201:T201"/>
    <mergeCell ref="C202:G202"/>
    <mergeCell ref="P202:T202"/>
    <mergeCell ref="C204:G204"/>
    <mergeCell ref="P204:T204"/>
    <mergeCell ref="C206:G206"/>
    <mergeCell ref="P206:T206"/>
    <mergeCell ref="C208:G208"/>
    <mergeCell ref="P208:T208"/>
    <mergeCell ref="B219:G219"/>
    <mergeCell ref="O219:T219"/>
    <mergeCell ref="B211:G211"/>
    <mergeCell ref="O211:T211"/>
    <mergeCell ref="C212:G212"/>
    <mergeCell ref="P212:T212"/>
    <mergeCell ref="C214:G214"/>
    <mergeCell ref="P214:T214"/>
    <mergeCell ref="C216:G216"/>
    <mergeCell ref="P216:T216"/>
    <mergeCell ref="C218:G218"/>
    <mergeCell ref="P218:T218"/>
    <mergeCell ref="C229:G229"/>
    <mergeCell ref="P229:T229"/>
    <mergeCell ref="C220:G220"/>
    <mergeCell ref="P220:T220"/>
    <mergeCell ref="C222:G222"/>
    <mergeCell ref="P222:T222"/>
    <mergeCell ref="C224:G224"/>
    <mergeCell ref="P224:T224"/>
    <mergeCell ref="C226:G226"/>
    <mergeCell ref="P226:T226"/>
    <mergeCell ref="B228:H228"/>
    <mergeCell ref="O228:U228"/>
    <mergeCell ref="C241:G241"/>
    <mergeCell ref="P241:T241"/>
    <mergeCell ref="C231:G231"/>
    <mergeCell ref="P231:T231"/>
    <mergeCell ref="C233:G233"/>
    <mergeCell ref="P233:T233"/>
    <mergeCell ref="C235:G235"/>
    <mergeCell ref="P235:T235"/>
    <mergeCell ref="C237:G237"/>
    <mergeCell ref="P237:T237"/>
    <mergeCell ref="C239:G239"/>
    <mergeCell ref="P239:T239"/>
    <mergeCell ref="C252:G252"/>
    <mergeCell ref="P252:T252"/>
    <mergeCell ref="C243:G243"/>
    <mergeCell ref="P243:T243"/>
    <mergeCell ref="B245:H245"/>
    <mergeCell ref="O245:U245"/>
    <mergeCell ref="C246:G246"/>
    <mergeCell ref="P246:T246"/>
    <mergeCell ref="C248:G248"/>
    <mergeCell ref="P248:T248"/>
    <mergeCell ref="C250:G250"/>
    <mergeCell ref="P250:T250"/>
    <mergeCell ref="C263:G263"/>
    <mergeCell ref="P263:T263"/>
    <mergeCell ref="C254:G254"/>
    <mergeCell ref="P254:T254"/>
    <mergeCell ref="C256:G256"/>
    <mergeCell ref="P256:T256"/>
    <mergeCell ref="O269:U269"/>
    <mergeCell ref="C270:G270"/>
    <mergeCell ref="P270:T270"/>
    <mergeCell ref="B258:H258"/>
    <mergeCell ref="O258:U258"/>
    <mergeCell ref="C259:G259"/>
    <mergeCell ref="P259:T259"/>
    <mergeCell ref="C261:G261"/>
    <mergeCell ref="P261:T261"/>
    <mergeCell ref="A357:M358"/>
    <mergeCell ref="C361:H361"/>
    <mergeCell ref="A362:B362"/>
    <mergeCell ref="C274:G274"/>
    <mergeCell ref="P274:T274"/>
    <mergeCell ref="C265:G265"/>
    <mergeCell ref="P265:T265"/>
    <mergeCell ref="C267:G267"/>
    <mergeCell ref="P267:T267"/>
    <mergeCell ref="B269:H269"/>
    <mergeCell ref="A363:B363"/>
    <mergeCell ref="A364:B364"/>
    <mergeCell ref="A365:B365"/>
    <mergeCell ref="C272:G272"/>
    <mergeCell ref="P272:T272"/>
    <mergeCell ref="A366:B366"/>
    <mergeCell ref="C276:G276"/>
    <mergeCell ref="P276:T276"/>
    <mergeCell ref="C278:G278"/>
    <mergeCell ref="P278:T278"/>
  </mergeCells>
  <phoneticPr fontId="40" type="noConversion"/>
  <conditionalFormatting sqref="I364 F364:G364">
    <cfRule type="cellIs" dxfId="7" priority="19" stopIfTrue="1" operator="equal">
      <formula>"w"</formula>
    </cfRule>
  </conditionalFormatting>
  <conditionalFormatting sqref="I365 F365:G365">
    <cfRule type="cellIs" dxfId="6" priority="18" stopIfTrue="1" operator="equal">
      <formula>"x"</formula>
    </cfRule>
  </conditionalFormatting>
  <conditionalFormatting sqref="I366 F366:G366">
    <cfRule type="cellIs" dxfId="5" priority="17" stopIfTrue="1" operator="equal">
      <formula>"y"</formula>
    </cfRule>
  </conditionalFormatting>
  <conditionalFormatting sqref="I362 F362:G362">
    <cfRule type="cellIs" dxfId="4" priority="16" stopIfTrue="1" operator="equal">
      <formula>"u"</formula>
    </cfRule>
  </conditionalFormatting>
  <conditionalFormatting sqref="I363 F363:G363">
    <cfRule type="cellIs" dxfId="3" priority="15" stopIfTrue="1" operator="equal">
      <formula>"v"</formula>
    </cfRule>
  </conditionalFormatting>
  <conditionalFormatting sqref="A357:R358">
    <cfRule type="expression" dxfId="2" priority="1" stopIfTrue="1">
      <formula>$A$357="Du musst zuerst alle Fragen beantworten, um das Ergebnis ansehen zu können!"</formula>
    </cfRule>
  </conditionalFormatting>
  <conditionalFormatting sqref="H361 I361:I367 G367:H367 D360:D361 A356:C366 E361:F367 H356:I360 G361:G366 D356:G359 E360:G360 J356:U367 A367:D367 V360:AD367">
    <cfRule type="expression" dxfId="1" priority="14" stopIfTrue="1">
      <formula>$A$397="Du musst zuerst alle Fragen beantworten, um das Ergebnis ansehen zu können!"</formula>
    </cfRule>
  </conditionalFormatting>
  <conditionalFormatting sqref="A356:AD367">
    <cfRule type="expression" dxfId="0" priority="13" stopIfTrue="1">
      <formula>$J$361&lt;&gt;$L$361</formula>
    </cfRule>
  </conditionalFormatting>
  <dataValidations count="8">
    <dataValidation type="list" allowBlank="1" showInputMessage="1" showErrorMessage="1" sqref="F73 F71 F69 F67 B73 B71 B69 B67 B86 B84 B82 B80 B78 B76 B131 F141 F139 F137 F135 F133 F131 B141 B139 B137 B135 B133">
      <formula1>Ankreuzen</formula1>
    </dataValidation>
    <dataValidation type="list" allowBlank="1" showInputMessage="1" showErrorMessage="1" sqref="C246:G246 C248:G248 C250:G250 C252:G252 C254:G254 C256:G256 C259:G259 C261:G261 C263:G263 C265:G265 C267:G267 C270:G270 C272:G272 C274:G274 C276:G276 C278:G278">
      <formula1>AntwortenE</formula1>
    </dataValidation>
    <dataValidation type="list" allowBlank="1" showInputMessage="1" showErrorMessage="1" sqref="C194:G194 C196:G196 C198:G198 C200:G200 C202:G202 C204:G204 C206:G206 C208:G208 C212:G212 C214:G214 C216:G216 C218:G218 C220:G220 C222:G222 C224:G224 C226:G226 C229:G229 C231:G231 C233:G233 C235:G235 C237:G237 C239:G239 C241:G241 C243:G243">
      <formula1>AntwortenD</formula1>
    </dataValidation>
    <dataValidation type="list" allowBlank="1" showInputMessage="1" showErrorMessage="1" sqref="C144:G144 C146:G146 C149:G149 C151:G151 C153:G153 C155:G155 C157:G157 C159:G159 C162:G162 C164:G164 C166:G166 C168:G168 C170:G170 C174:G174 C176:G176 C178:G178 C180:G180 C184:G184 C186:G186 C188:G188 C190:G190">
      <formula1>AntwortenC</formula1>
    </dataValidation>
    <dataValidation type="list" allowBlank="1" showInputMessage="1" showErrorMessage="1" sqref="C89:G89 C128:G128 C126:G126 C124:G124 C122:G122 C120:G120 C117:G117 C115:G115 C113:G113 C111:G111 C107:G107 C105:G105 C103:G103 C101:G101 C99:G99 C95:G95 C93:G93 C91:G91">
      <formula1>AntwortenB</formula1>
    </dataValidation>
    <dataValidation type="list" allowBlank="1" showInputMessage="1" showErrorMessage="1" sqref="C64:G64 C62:G62 C60:G60 C58:G58 B11:C11 B13:C13 B15:C15 B17:C17 B19:C19 B21:C21 B23:C23 C27:G27 C29:G29 C31:G31 C33:G33 C35:G35 C37:G37 C40:G40 C42:G42 C44:G44 C46:G46 C48:G48 C50:G50 C53:G53 C55:G55 B9:C9">
      <formula1>AntwortenA</formula1>
    </dataValidation>
    <dataValidation type="list" allowBlank="1" showInputMessage="1" showErrorMessage="1" sqref="C281:G281 C283:G283 C285:G285 C288:G288 C290:G290 C292:G292 C295:G295 C297:G297 C299:G299 C301:G301 C304:G304 C306:G306 C308:G308 C310:G310 C313:G313 C315:G315 C317:G317 C319:G319">
      <formula1>AntwortenF</formula1>
    </dataValidation>
    <dataValidation type="list" allowBlank="1" showInputMessage="1" showErrorMessage="1" sqref="C324:G324 C326:G326 C328:G328 C330:G330 C332:G332 C335:G335 C337:G337 C339:G339 C341:G341 C343:G343 C346:G346 C348:G348 C350:G350 C352:G352 C354:G354">
      <formula1>AntwortenG</formula1>
    </dataValidation>
  </dataValidations>
  <pageMargins left="0.70866141732283472" right="0.70866141732283472" top="1.1811023622047245" bottom="0.70866141732283472" header="0.47244094488188981" footer="0"/>
  <pageSetup paperSize="9" orientation="portrait" blackAndWhite="1" horizontalDpi="4294967295" r:id="rId1"/>
  <headerFooter>
    <oddHeader>&amp;R&amp;G</oddHeader>
    <oddFooter>&amp;R&amp;"Arial,Standard"&amp;8Seite &amp;P</oddFooter>
  </headerFooter>
  <rowBreaks count="7" manualBreakCount="7">
    <brk id="38" max="7" man="1"/>
    <brk id="74" max="7" man="1"/>
    <brk id="109" max="7" man="1"/>
    <brk id="142" max="7" man="1"/>
    <brk id="176" max="7" man="1"/>
    <brk id="209" max="7" man="1"/>
    <brk id="244" max="7"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24</vt:i4>
      </vt:variant>
    </vt:vector>
  </HeadingPairs>
  <TitlesOfParts>
    <vt:vector size="26" baseType="lpstr">
      <vt:lpstr>Antworten</vt:lpstr>
      <vt:lpstr>Fragenliste</vt:lpstr>
      <vt:lpstr>Ankreuzen</vt:lpstr>
      <vt:lpstr>AntwortenA</vt:lpstr>
      <vt:lpstr>AntwortenB</vt:lpstr>
      <vt:lpstr>AntwortenC</vt:lpstr>
      <vt:lpstr>AntwortenD</vt:lpstr>
      <vt:lpstr>AntwortenE</vt:lpstr>
      <vt:lpstr>AntwortenF</vt:lpstr>
      <vt:lpstr>AntwortenG</vt:lpstr>
      <vt:lpstr>AWA</vt:lpstr>
      <vt:lpstr>AWANr</vt:lpstr>
      <vt:lpstr>AWB</vt:lpstr>
      <vt:lpstr>AWBNr</vt:lpstr>
      <vt:lpstr>AWC</vt:lpstr>
      <vt:lpstr>AWCNr</vt:lpstr>
      <vt:lpstr>AWD</vt:lpstr>
      <vt:lpstr>AWDNr</vt:lpstr>
      <vt:lpstr>AWE</vt:lpstr>
      <vt:lpstr>AWENr</vt:lpstr>
      <vt:lpstr>AWF</vt:lpstr>
      <vt:lpstr>AWFNr</vt:lpstr>
      <vt:lpstr>AWG</vt:lpstr>
      <vt:lpstr>AWGNr</vt:lpstr>
      <vt:lpstr>Antworten!Druckbereich</vt:lpstr>
      <vt:lpstr>Fragenliste!Druckbereich</vt:lpstr>
    </vt:vector>
  </TitlesOfParts>
  <Company>Die 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Harasleben</dc:creator>
  <cp:lastModifiedBy>Windows-Benutzer</cp:lastModifiedBy>
  <cp:lastPrinted>2018-10-16T07:07:38Z</cp:lastPrinted>
  <dcterms:created xsi:type="dcterms:W3CDTF">2010-11-20T06:06:51Z</dcterms:created>
  <dcterms:modified xsi:type="dcterms:W3CDTF">2022-11-28T09:13:14Z</dcterms:modified>
</cp:coreProperties>
</file>